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35" windowHeight="8445"/>
  </bookViews>
  <sheets>
    <sheet name="Instruccions" sheetId="2" r:id="rId1"/>
    <sheet name="Product Backlog" sheetId="1" r:id="rId2"/>
    <sheet name="Camps calculats" sheetId="3" r:id="rId3"/>
    <sheet name="Burn-down Sprint" sheetId="4" r:id="rId4"/>
    <sheet name="Burn-Down Release" sheetId="5" r:id="rId5"/>
  </sheets>
  <definedNames>
    <definedName name="_xlnm._FilterDatabase" localSheetId="1" hidden="1">'Product Backlog'!$A$1:$P$3</definedName>
    <definedName name="_ftnref1" localSheetId="0">Instruccions!$B$3</definedName>
    <definedName name="_ftnref2" localSheetId="0">Instruccions!$B$5</definedName>
    <definedName name="_Toc392009958" localSheetId="0">Instruccions!$B$26</definedName>
  </definedNames>
  <calcPr calcId="145621"/>
</workbook>
</file>

<file path=xl/calcChain.xml><?xml version="1.0" encoding="utf-8"?>
<calcChain xmlns="http://schemas.openxmlformats.org/spreadsheetml/2006/main">
  <c r="F7" i="5" l="1"/>
  <c r="E4" i="5"/>
  <c r="E5" i="5"/>
  <c r="E6" i="5"/>
  <c r="C7" i="5"/>
  <c r="D7" i="5"/>
  <c r="D63" i="4"/>
  <c r="C63" i="4"/>
  <c r="C64" i="4"/>
  <c r="D64" i="4"/>
  <c r="C65" i="4"/>
  <c r="D65" i="4"/>
  <c r="C66" i="4"/>
  <c r="E66" i="4" s="1"/>
  <c r="D66" i="4"/>
  <c r="C67" i="4"/>
  <c r="D67" i="4"/>
  <c r="E67" i="4" s="1"/>
  <c r="E59" i="4"/>
  <c r="D59" i="4"/>
  <c r="F57" i="4"/>
  <c r="F58" i="4"/>
  <c r="F56" i="4"/>
  <c r="F55" i="4"/>
  <c r="F54" i="4"/>
  <c r="F53" i="4"/>
  <c r="F52" i="4"/>
  <c r="F51" i="4"/>
  <c r="F50" i="4"/>
  <c r="F49" i="4"/>
  <c r="F48" i="4"/>
  <c r="F47" i="4"/>
  <c r="D41" i="4"/>
  <c r="D40" i="4"/>
  <c r="C39" i="4"/>
  <c r="D27" i="4"/>
  <c r="E29" i="4"/>
  <c r="C28" i="4"/>
  <c r="D28" i="4"/>
  <c r="C27" i="4"/>
  <c r="E27" i="4" s="1"/>
  <c r="C25" i="4"/>
  <c r="D25" i="4"/>
  <c r="C26" i="4"/>
  <c r="D26" i="4"/>
  <c r="E22" i="4"/>
  <c r="D22" i="4"/>
  <c r="F13" i="4"/>
  <c r="F14" i="4"/>
  <c r="F15" i="4"/>
  <c r="F16" i="4"/>
  <c r="F12" i="4"/>
  <c r="E28" i="4" l="1"/>
  <c r="F59" i="4"/>
  <c r="E63" i="4"/>
  <c r="E26" i="4"/>
  <c r="E25" i="4"/>
  <c r="C68" i="4"/>
  <c r="E64" i="4"/>
  <c r="C30" i="4"/>
  <c r="F22" i="4"/>
  <c r="D30" i="4"/>
  <c r="E65" i="4"/>
  <c r="D68" i="4"/>
  <c r="E68" i="4" s="1"/>
  <c r="E30" i="4" l="1"/>
</calcChain>
</file>

<file path=xl/sharedStrings.xml><?xml version="1.0" encoding="utf-8"?>
<sst xmlns="http://schemas.openxmlformats.org/spreadsheetml/2006/main" count="189" uniqueCount="121">
  <si>
    <t>Projecte</t>
  </si>
  <si>
    <t>ID</t>
  </si>
  <si>
    <t>Nom</t>
  </si>
  <si>
    <t>Descripció de la història</t>
  </si>
  <si>
    <t>Notes</t>
  </si>
  <si>
    <t>Prioritat</t>
  </si>
  <si>
    <t>ID pare</t>
  </si>
  <si>
    <t>Ids filles</t>
  </si>
  <si>
    <t>Criteris acceptació</t>
  </si>
  <si>
    <t>Notes acceptació</t>
  </si>
  <si>
    <t>Nombre de tasques</t>
  </si>
  <si>
    <t>Estimació hores tasques</t>
  </si>
  <si>
    <t>Real hores tasques</t>
  </si>
  <si>
    <t>ID bucktracking</t>
  </si>
  <si>
    <t>Bensec</t>
  </si>
  <si>
    <t>Cost
Story Points</t>
  </si>
  <si>
    <t>1 - Alta</t>
  </si>
  <si>
    <t>5 - Baixa</t>
  </si>
  <si>
    <t>2 - Mitja alta</t>
  </si>
  <si>
    <t>3- Mitja</t>
  </si>
  <si>
    <t>4 - Mitja baixa</t>
  </si>
  <si>
    <t>El Product Backlog és la llista de funcionalitats, productes o accions que conformen el producte a construir. El Product Backlog s’escriu en “l’idioma” del client, i es conforma en Històries d’Usuari[1], (User Stories). Cada història es va completant i detallant a mesura que es necessita o es te informació. Ha de tenir prou informació com per permetre que l’equip pugui fer una estimació del que costaria fer-la realitat. El PO és responsable de mantenir la llista, encarregar-se de que els usuaris proporcionen prou informació útil, i de prioritzar la llista.</t>
  </si>
  <si>
    <t>Característiques del Product Backlog, (DEEP[2]):</t>
  </si>
  <si>
    <r>
      <t>-</t>
    </r>
    <r>
      <rPr>
        <sz val="7"/>
        <color theme="1"/>
        <rFont val="Times New Roman"/>
        <family val="1"/>
      </rPr>
      <t xml:space="preserve">       </t>
    </r>
    <r>
      <rPr>
        <b/>
        <sz val="10"/>
        <color theme="1"/>
        <rFont val="Batang"/>
      </rPr>
      <t>Detailed Appropiately:</t>
    </r>
    <r>
      <rPr>
        <sz val="10"/>
        <color theme="1"/>
        <rFont val="Batang"/>
      </rPr>
      <t xml:space="preserve"> Suficientment detallades per poder responsabilitzar-se. </t>
    </r>
  </si>
  <si>
    <r>
      <t>-</t>
    </r>
    <r>
      <rPr>
        <sz val="7"/>
        <color theme="1"/>
        <rFont val="Times New Roman"/>
        <family val="1"/>
      </rPr>
      <t xml:space="preserve">       </t>
    </r>
    <r>
      <rPr>
        <b/>
        <sz val="10"/>
        <color theme="1"/>
        <rFont val="Batang"/>
      </rPr>
      <t>Emergent:</t>
    </r>
    <r>
      <rPr>
        <sz val="10"/>
        <color theme="1"/>
        <rFont val="Batang"/>
      </rPr>
      <t xml:space="preserve"> El Product Backlog no és estàtic. Les històries apareixen i desapareixen, es re-estimen i es re-prioritzen</t>
    </r>
  </si>
  <si>
    <r>
      <t>-</t>
    </r>
    <r>
      <rPr>
        <sz val="7"/>
        <color theme="1"/>
        <rFont val="Times New Roman"/>
        <family val="1"/>
      </rPr>
      <t xml:space="preserve">       </t>
    </r>
    <r>
      <rPr>
        <b/>
        <sz val="10"/>
        <color theme="1"/>
        <rFont val="Batang"/>
      </rPr>
      <t>Prioritized:</t>
    </r>
    <r>
      <rPr>
        <sz val="10"/>
        <color theme="1"/>
        <rFont val="Batang"/>
      </rPr>
      <t xml:space="preserve"> Les històries al Product Backlog estan prioritzades, i ordenades per aquest criteri.</t>
    </r>
  </si>
  <si>
    <r>
      <t>Que conté:</t>
    </r>
    <r>
      <rPr>
        <sz val="10"/>
        <color theme="1"/>
        <rFont val="Batang"/>
      </rPr>
      <t xml:space="preserve"> El Product Backlog descriu totes les funcionalitats necessàries per a crear el producte, en nivell de detall necessari per donar una estimació aproximada prou fiable. Està </t>
    </r>
    <r>
      <rPr>
        <b/>
        <sz val="10"/>
        <color theme="1"/>
        <rFont val="Batang"/>
      </rPr>
      <t>prioritzat</t>
    </r>
    <r>
      <rPr>
        <sz val="10"/>
        <color theme="1"/>
        <rFont val="Batang"/>
      </rPr>
      <t xml:space="preserve">, de forma que el PO decideix quines funcionalitats es construiran primer. Cada funcionalitat està estimada en forma de </t>
    </r>
    <r>
      <rPr>
        <b/>
        <sz val="10"/>
        <color theme="1"/>
        <rFont val="Batang"/>
      </rPr>
      <t>Story Points</t>
    </r>
    <r>
      <rPr>
        <sz val="10"/>
        <color theme="1"/>
        <rFont val="Batang"/>
      </rPr>
      <t>. El DT i el SM han fet una estimació de cada funcionalitat.</t>
    </r>
  </si>
  <si>
    <r>
      <t>Qui és responsable:</t>
    </r>
    <r>
      <rPr>
        <sz val="10"/>
        <color theme="1"/>
        <rFont val="Batang"/>
      </rPr>
      <t xml:space="preserve"> El Product Owner</t>
    </r>
  </si>
  <si>
    <r>
      <t>Recomanacions:</t>
    </r>
    <r>
      <rPr>
        <sz val="10"/>
        <color theme="1"/>
        <rFont val="Batang"/>
      </rPr>
      <t xml:space="preserve"> </t>
    </r>
  </si>
  <si>
    <r>
      <t>[1]</t>
    </r>
    <r>
      <rPr>
        <sz val="8"/>
        <color theme="1"/>
        <rFont val="Batang"/>
      </rPr>
      <t xml:space="preserve"> Veure Les Històries d’usuari, (User Stories)</t>
    </r>
  </si>
  <si>
    <r>
      <t>[2]</t>
    </r>
    <r>
      <rPr>
        <sz val="8"/>
        <color theme="1"/>
        <rFont val="Batang"/>
      </rPr>
      <t xml:space="preserve"> Product Backlog DEEP, (http://www.mountaingoatsoftware.com/blog/make-the-product-backlog-deep)</t>
    </r>
  </si>
  <si>
    <t>AMB</t>
  </si>
  <si>
    <t>Product Backlog</t>
  </si>
  <si>
    <t>A partir d’aquest moment, tot l’equip sabrà que significa que una funcionalitat estigui valorada amb 12 punts, o els que siguin. I ja seran capaços de valorar una feina en punts i no en hores o dies de feina. A aquest valor s’han de tenir presents alguns factors que fan que la velocitat ideal no s’acompleixi mai, (reunions, distraccions, etc); i és recomanable traure cert percentatge de correcció a aquesta xifra. Es pot debatre quin valor te aquest “factor de correcció”. Un factor alt implica un equip que es troba amb moltes distraccions o interrupcions a la seva feina. Potser no estan correctament ubicats? O potser les estimacions que fa l’equip son massa optimistes?</t>
  </si>
  <si>
    <t xml:space="preserve">Així la productivitat, es a dir, al nombre de Story Points que s’incorporen a un Sprint serà el resultat d’aplicar la regla següent: </t>
  </si>
  <si>
    <t>Productivitat = TV - %F</t>
  </si>
  <si>
    <t>On [TV] correspon a la velocitat de l’equip, (Team Velocity), i [%F] correspon al factor de correcció</t>
  </si>
  <si>
    <t>Que representa en esforç 1 Story Point?</t>
  </si>
  <si>
    <r>
      <t>El difícil no és puntuar una User Story amb un nombre que representi l’esforç, el dificil és que l’equip, quan vegi que una User Story costa 12 punts entengui tothom per igual que representa això en “feina real”. A aquest conveni només s’arriba amb l’experiència. Una forma de trobar una relació és cercant un vincle entre Story Point i hores d’equip, (2007, Henrik Kniberg).</t>
    </r>
    <r>
      <rPr>
        <b/>
        <sz val="10"/>
        <color theme="1"/>
        <rFont val="Batang"/>
      </rPr>
      <t xml:space="preserve"> Imaginem una Funcionalitat qualsevol. Planteja a tot el Development Team quan es trigaria a construir, testejar i deixar “Acabada” aquesta funcionalitat en un escenari ideal de persones i recursos. Si el DT respon per exemple, que la funcionalitat la podrien resoldre 3 persones de l’equip amb 4 dies de feina, la resposta son: 12 punts.</t>
    </r>
  </si>
  <si>
    <t>Vilafranca</t>
  </si>
  <si>
    <t>Definició de ACABADO</t>
  </si>
  <si>
    <t>- Construït</t>
  </si>
  <si>
    <t>- Està provat en Desenvolupament</t>
  </si>
  <si>
    <t>- S'ha demostrat al responsable del desplegament que funciona</t>
  </si>
  <si>
    <t>- S'ha provat en el entorn del client</t>
  </si>
  <si>
    <t>- Se li ha notificat al client (DIVENDRES)</t>
  </si>
  <si>
    <t>Sprint</t>
  </si>
  <si>
    <t>ICS</t>
  </si>
  <si>
    <t>CEIP-APP</t>
  </si>
  <si>
    <t>Comentari</t>
  </si>
  <si>
    <t>140-1</t>
  </si>
  <si>
    <t>140-2</t>
  </si>
  <si>
    <t>SPRINT 1</t>
  </si>
  <si>
    <t>Dies</t>
  </si>
  <si>
    <t>Hores previst</t>
  </si>
  <si>
    <t>Hores real</t>
  </si>
  <si>
    <t>Codi</t>
  </si>
  <si>
    <t>Hores previstes</t>
  </si>
  <si>
    <t>Hores reals</t>
  </si>
  <si>
    <t>Desviació</t>
  </si>
  <si>
    <t>Hores prev</t>
  </si>
  <si>
    <t>Total</t>
  </si>
  <si>
    <t>hores</t>
  </si>
  <si>
    <t>Helena</t>
  </si>
  <si>
    <t>Fran</t>
  </si>
  <si>
    <t>Zarco</t>
  </si>
  <si>
    <t>Vane</t>
  </si>
  <si>
    <t>MoGa</t>
  </si>
  <si>
    <t>Resultat</t>
  </si>
  <si>
    <t>ACABADA</t>
  </si>
  <si>
    <t>NO ACABADA</t>
  </si>
  <si>
    <t>ACABADA NO PUBLICADA</t>
  </si>
  <si>
    <t>DIR</t>
  </si>
  <si>
    <t>SPRINT 2</t>
  </si>
  <si>
    <t>50-2</t>
  </si>
  <si>
    <t>Refact</t>
  </si>
  <si>
    <t>ACABADA PARCIAL</t>
  </si>
  <si>
    <t>PENDENT / no iniciada</t>
  </si>
  <si>
    <t>TOTAL</t>
  </si>
  <si>
    <t>Hores</t>
  </si>
  <si>
    <t>SP inicials previstos</t>
  </si>
  <si>
    <t>SP finals reals</t>
  </si>
  <si>
    <t>SP inicials</t>
  </si>
  <si>
    <t>SP finals</t>
  </si>
  <si>
    <t>Sprint 1</t>
  </si>
  <si>
    <t>Sprint 2</t>
  </si>
  <si>
    <t>Sprint 3</t>
  </si>
  <si>
    <t>Mitjana</t>
  </si>
  <si>
    <t>Desviacions</t>
  </si>
  <si>
    <t>Historia</t>
  </si>
  <si>
    <t>Afegir dades info</t>
  </si>
  <si>
    <t>Preparar pantalles</t>
  </si>
  <si>
    <t>Mòdul CRD</t>
  </si>
  <si>
    <t>Revisió rols</t>
  </si>
  <si>
    <t>Crear llista per automatisme</t>
  </si>
  <si>
    <t>Mòdul funcional clients</t>
  </si>
  <si>
    <t>Pantalla inici sessió</t>
  </si>
  <si>
    <t>Preparar pantalla QC</t>
  </si>
  <si>
    <t>Pantalla de paràmetres QC</t>
  </si>
  <si>
    <t>Maqueta presentació</t>
  </si>
  <si>
    <t>Jon Snow</t>
  </si>
  <si>
    <t>Arya Stark</t>
  </si>
  <si>
    <t>Daenerys</t>
  </si>
  <si>
    <t>Tyrion Lannister</t>
  </si>
  <si>
    <t>Ser Jaime</t>
  </si>
  <si>
    <t>Inici de sessió</t>
  </si>
  <si>
    <t>Perfil personal</t>
  </si>
  <si>
    <t>Llista d'ofertes</t>
  </si>
  <si>
    <t>Apuntar-se a una oferta</t>
  </si>
  <si>
    <t>Backend</t>
  </si>
  <si>
    <t>L'usuari ha d'entrar a la web amb email i contrasenya
- email i password
- donar-se d'alta a través de la web
- Mail de confirmació de l'alta
- He perdut la contrasenya</t>
  </si>
  <si>
    <t>Gestió del perfil personal del candidat
- Dades personals i fotografa
- Dades acadèmiques
- Dades professionals i experiència
- Donar-se de baixa</t>
  </si>
  <si>
    <t>Gestió de les ofertes i publicació
- Descripció detallada de les ofertes vigents</t>
  </si>
  <si>
    <t>Un candidat s'apunta a una oferta i pot veure la llista d'ofertes a les que s'ha apuntat
- Apuntar-se a una oferta
- Incloure CV al apuntar-se
- Desapuntar-se a una oferta
- Veure la llista de les ofertes a les que estic apuntat
- Veure l'estat del procés de selecció</t>
  </si>
  <si>
    <t>Utilitats de gestió de la gent de RRHH
- Llista de candidats i gestió
- Llista de ofertes i gestió
- Llista de apuntats a una oferta. Canvi de l'estat de cada candidat. Descàrrega del CV</t>
  </si>
  <si>
    <r>
      <t>-</t>
    </r>
    <r>
      <rPr>
        <sz val="7"/>
        <color theme="1"/>
        <rFont val="Times New Roman"/>
        <family val="1"/>
      </rPr>
      <t xml:space="preserve">       </t>
    </r>
    <r>
      <rPr>
        <b/>
        <sz val="10"/>
        <color theme="1"/>
        <rFont val="Batang"/>
      </rPr>
      <t>Estimated:</t>
    </r>
    <r>
      <rPr>
        <sz val="10"/>
        <color theme="1"/>
        <rFont val="Batang"/>
      </rPr>
      <t xml:space="preserve"> Les històries al Product Backlog han d’estar valorades (en Story Ponits)</t>
    </r>
  </si>
  <si>
    <r>
      <t>-</t>
    </r>
    <r>
      <rPr>
        <sz val="7"/>
        <color theme="1"/>
        <rFont val="Times New Roman"/>
        <family val="1"/>
      </rPr>
      <t xml:space="preserve"> </t>
    </r>
    <r>
      <rPr>
        <sz val="10"/>
        <color theme="1"/>
        <rFont val="Batang"/>
      </rPr>
      <t>La part del Product Backlog que es troba en un Sprint no es pot tocar. Un cop acabat el Sprint es pot mirar d’incloure o eliminar funcionalitats, esbrinar com aquests canvis afecten a la priorització i, si fos necessari, recalcular el Product Backlog</t>
    </r>
  </si>
  <si>
    <r>
      <t>-</t>
    </r>
    <r>
      <rPr>
        <sz val="7"/>
        <color theme="1"/>
        <rFont val="Times New Roman"/>
        <family val="1"/>
      </rPr>
      <t> </t>
    </r>
    <r>
      <rPr>
        <sz val="10"/>
        <color theme="1"/>
        <rFont val="Batang"/>
      </rPr>
      <t>Només hi ha un Product Backlog per projecte, independentment del nombre de DT o SM que hi hagin</t>
    </r>
  </si>
  <si>
    <r>
      <t>-</t>
    </r>
    <r>
      <rPr>
        <sz val="7"/>
        <color theme="1"/>
        <rFont val="Times New Roman"/>
        <family val="1"/>
      </rPr>
      <t> </t>
    </r>
    <r>
      <rPr>
        <sz val="10"/>
        <color theme="1"/>
        <rFont val="Batang"/>
      </rPr>
      <t>Per contra, la resta del Product Backlog que encara no s’ha incorporat a cap Sprint està viu. Això vol dir que pot adaptar-se a canvis.</t>
    </r>
  </si>
  <si>
    <r>
      <t>-</t>
    </r>
    <r>
      <rPr>
        <sz val="7"/>
        <color theme="1"/>
        <rFont val="Times New Roman"/>
        <family val="1"/>
      </rPr>
      <t> </t>
    </r>
    <r>
      <rPr>
        <sz val="10"/>
        <color theme="1"/>
        <rFont val="Batang"/>
      </rPr>
      <t>Que cada element del Product Backlog estigui en “l’idioma” del usuari vol dir que és convenient evitar elements tècnics a la llista. Si el PO és algú de TIC, convé que faci un esforç per explicar a la llista “el que”, i no “el com”. “El com” és feina del Development Team.</t>
    </r>
  </si>
  <si>
    <r>
      <t>-</t>
    </r>
    <r>
      <rPr>
        <sz val="7"/>
        <color theme="1"/>
        <rFont val="Times New Roman"/>
        <family val="1"/>
      </rPr>
      <t> </t>
    </r>
    <r>
      <rPr>
        <sz val="10"/>
        <color theme="1"/>
        <rFont val="Batang"/>
      </rPr>
      <t>El PO és el responsable de prioritzar les històries del Product Backlog. I el DT és el responsable d’estimar-les. Aquestes responsabilitats no es poden intercanviar.</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</si>
</sst>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6"/>
      <color theme="3" tint="-0.499984740745262"/>
      <name val="Calibri"/>
      <family val="2"/>
      <scheme val="minor"/>
    </font>
    <font>
      <sz val="36"/>
      <color theme="1"/>
      <name val="Calibri"/>
      <family val="2"/>
      <scheme val="minor"/>
    </font>
    <font>
      <b/>
      <sz val="14"/>
      <color theme="3" tint="-0.499984740745262"/>
      <name val="Calibri"/>
      <family val="2"/>
      <scheme val="minor"/>
    </font>
    <font>
      <sz val="10"/>
      <color theme="1"/>
      <name val="Batang"/>
    </font>
    <font>
      <b/>
      <sz val="10"/>
      <color theme="1"/>
      <name val="Batang"/>
    </font>
    <font>
      <sz val="10"/>
      <color theme="1"/>
      <name val="Arial"/>
      <family val="2"/>
    </font>
    <font>
      <sz val="7"/>
      <color theme="1"/>
      <name val="Times New Roman"/>
      <family val="1"/>
    </font>
    <font>
      <vertAlign val="superscript"/>
      <sz val="8"/>
      <color theme="1"/>
      <name val="Batang"/>
    </font>
    <font>
      <sz val="8"/>
      <color theme="1"/>
      <name val="Batang"/>
    </font>
    <font>
      <sz val="22"/>
      <color theme="9" tint="-0.249977111117893"/>
      <name val="Calibri"/>
      <family val="2"/>
      <scheme val="minor"/>
    </font>
    <font>
      <sz val="18"/>
      <color theme="9" tint="-0.249977111117893"/>
      <name val="Batang"/>
    </font>
    <font>
      <sz val="14"/>
      <color rgb="FFC00000"/>
      <name val="Calibri"/>
      <family val="2"/>
      <scheme val="minor"/>
    </font>
    <font>
      <b/>
      <sz val="16"/>
      <name val="Calibri"/>
      <family val="2"/>
      <scheme val="minor"/>
    </font>
    <font>
      <b/>
      <sz val="11"/>
      <color theme="1"/>
      <name val="Calibri"/>
      <family val="2"/>
      <scheme val="minor"/>
    </font>
    <font>
      <sz val="12"/>
      <color theme="1"/>
      <name val="Calibri"/>
      <family val="2"/>
      <scheme val="minor"/>
    </font>
    <font>
      <b/>
      <sz val="14"/>
      <color theme="3"/>
      <name val="Calibri"/>
      <family val="2"/>
      <scheme val="minor"/>
    </font>
    <font>
      <sz val="16"/>
      <color theme="3"/>
      <name val="Calibri"/>
      <family val="2"/>
      <scheme val="minor"/>
    </font>
    <font>
      <sz val="11"/>
      <color theme="0"/>
      <name val="Calibri"/>
      <family val="2"/>
      <scheme val="minor"/>
    </font>
    <font>
      <b/>
      <sz val="14"/>
      <color theme="0"/>
      <name val="Calibri"/>
      <family val="2"/>
      <scheme val="minor"/>
    </font>
    <font>
      <b/>
      <sz val="11"/>
      <color theme="3"/>
      <name val="Calibri"/>
      <family val="2"/>
      <scheme val="minor"/>
    </font>
    <font>
      <sz val="14"/>
      <color theme="4"/>
      <name val="Calibri"/>
      <family val="2"/>
      <scheme val="minor"/>
    </font>
    <font>
      <sz val="14"/>
      <color theme="1"/>
      <name val="Calibri"/>
      <family val="2"/>
      <scheme val="minor"/>
    </font>
  </fonts>
  <fills count="11">
    <fill>
      <patternFill patternType="none"/>
    </fill>
    <fill>
      <patternFill patternType="gray125"/>
    </fill>
    <fill>
      <patternFill patternType="solid">
        <fgColor theme="6" tint="0.59996337778862885"/>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59999389629810485"/>
        <bgColor indexed="64"/>
      </patternFill>
    </fill>
  </fills>
  <borders count="16">
    <border>
      <left/>
      <right/>
      <top/>
      <bottom/>
      <diagonal/>
    </border>
    <border>
      <left/>
      <right/>
      <top/>
      <bottom style="medium">
        <color theme="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84">
    <xf numFmtId="0" fontId="0" fillId="0" borderId="0" xfId="0"/>
    <xf numFmtId="0" fontId="0" fillId="0" borderId="0" xfId="0" applyAlignment="1">
      <alignment wrapText="1"/>
    </xf>
    <xf numFmtId="0" fontId="0" fillId="0" borderId="0" xfId="0" applyAlignment="1">
      <alignment vertical="top" wrapText="1"/>
    </xf>
    <xf numFmtId="0" fontId="1" fillId="0" borderId="1" xfId="0" applyFont="1" applyBorder="1" applyAlignment="1">
      <alignment vertical="top" wrapText="1"/>
    </xf>
    <xf numFmtId="0" fontId="0" fillId="0" borderId="0" xfId="0" applyNumberFormat="1" applyAlignment="1">
      <alignment vertical="top" wrapText="1"/>
    </xf>
    <xf numFmtId="0" fontId="2" fillId="0" borderId="0" xfId="0" applyFont="1" applyAlignment="1">
      <alignment horizontal="center" vertical="top" wrapText="1"/>
    </xf>
    <xf numFmtId="0" fontId="3" fillId="0" borderId="1" xfId="0" applyFont="1" applyBorder="1" applyAlignment="1">
      <alignment horizontal="left" vertical="top" wrapText="1"/>
    </xf>
    <xf numFmtId="0" fontId="1" fillId="2" borderId="1" xfId="0" applyFont="1" applyFill="1" applyBorder="1" applyAlignment="1">
      <alignment vertical="top" wrapText="1"/>
    </xf>
    <xf numFmtId="0" fontId="1" fillId="2" borderId="1" xfId="0" applyNumberFormat="1" applyFont="1" applyFill="1" applyBorder="1" applyAlignment="1">
      <alignment vertical="top" wrapText="1"/>
    </xf>
    <xf numFmtId="0" fontId="4" fillId="0" borderId="0" xfId="0" applyFont="1" applyAlignment="1">
      <alignment horizontal="justify"/>
    </xf>
    <xf numFmtId="0" fontId="6" fillId="0" borderId="0" xfId="0" applyFont="1" applyAlignment="1">
      <alignment horizontal="justify"/>
    </xf>
    <xf numFmtId="0" fontId="5" fillId="0" borderId="0" xfId="0" applyFont="1" applyAlignment="1">
      <alignment horizontal="justify"/>
    </xf>
    <xf numFmtId="0" fontId="8" fillId="0" borderId="0" xfId="0" applyFont="1" applyAlignment="1">
      <alignment horizontal="justify"/>
    </xf>
    <xf numFmtId="0" fontId="10" fillId="0" borderId="0" xfId="0" applyFont="1"/>
    <xf numFmtId="0" fontId="4" fillId="0" borderId="0" xfId="0" applyFont="1" applyAlignment="1">
      <alignment horizontal="center"/>
    </xf>
    <xf numFmtId="0" fontId="4" fillId="0" borderId="0" xfId="0" applyFont="1" applyAlignment="1">
      <alignment horizontal="left"/>
    </xf>
    <xf numFmtId="0" fontId="11" fillId="0" borderId="0" xfId="0" applyFont="1" applyAlignment="1">
      <alignment horizontal="justify"/>
    </xf>
    <xf numFmtId="0" fontId="1" fillId="0" borderId="1" xfId="0" applyFont="1" applyFill="1" applyBorder="1" applyAlignment="1">
      <alignment vertical="top" wrapText="1"/>
    </xf>
    <xf numFmtId="0" fontId="12" fillId="0" borderId="0" xfId="0" applyFont="1" applyAlignment="1">
      <alignment vertical="top" wrapText="1"/>
    </xf>
    <xf numFmtId="0" fontId="13" fillId="2" borderId="1" xfId="0" applyFont="1" applyFill="1" applyBorder="1" applyAlignment="1">
      <alignment vertical="top" wrapText="1"/>
    </xf>
    <xf numFmtId="0" fontId="0" fillId="0" borderId="0" xfId="0" quotePrefix="1"/>
    <xf numFmtId="0" fontId="15" fillId="0" borderId="0" xfId="0" applyFont="1" applyAlignment="1">
      <alignment vertical="top" wrapText="1"/>
    </xf>
    <xf numFmtId="0" fontId="0" fillId="0" borderId="2" xfId="0" applyFill="1" applyBorder="1" applyAlignment="1">
      <alignment vertical="top" wrapText="1"/>
    </xf>
    <xf numFmtId="0" fontId="0" fillId="0" borderId="0" xfId="0" quotePrefix="1" applyFill="1" applyBorder="1" applyAlignment="1">
      <alignment horizontal="left" vertical="top" wrapText="1"/>
    </xf>
    <xf numFmtId="0" fontId="0" fillId="0" borderId="0" xfId="0" applyFill="1" applyBorder="1" applyAlignment="1">
      <alignment vertical="top" wrapText="1"/>
    </xf>
    <xf numFmtId="9" fontId="0" fillId="0" borderId="3" xfId="0" applyNumberFormat="1" applyBorder="1"/>
    <xf numFmtId="0" fontId="0" fillId="0" borderId="0" xfId="0" applyFill="1" applyBorder="1" applyAlignment="1">
      <alignment horizontal="left" vertical="top" wrapText="1"/>
    </xf>
    <xf numFmtId="0" fontId="0" fillId="0" borderId="2"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5" xfId="0" applyBorder="1" applyAlignment="1">
      <alignment vertical="top" wrapText="1"/>
    </xf>
    <xf numFmtId="9" fontId="0" fillId="0" borderId="6" xfId="0" applyNumberFormat="1" applyBorder="1"/>
    <xf numFmtId="0" fontId="16" fillId="0" borderId="7" xfId="0" applyFont="1" applyFill="1" applyBorder="1" applyAlignment="1">
      <alignment vertical="top" wrapText="1"/>
    </xf>
    <xf numFmtId="0" fontId="16" fillId="0" borderId="8" xfId="0" applyFont="1" applyFill="1" applyBorder="1" applyAlignment="1">
      <alignment vertical="top" wrapText="1"/>
    </xf>
    <xf numFmtId="0" fontId="16" fillId="0" borderId="8" xfId="0" applyFont="1" applyBorder="1" applyAlignment="1">
      <alignment horizontal="right"/>
    </xf>
    <xf numFmtId="0" fontId="16" fillId="0" borderId="9" xfId="0" applyFont="1" applyBorder="1" applyAlignment="1">
      <alignment horizontal="right"/>
    </xf>
    <xf numFmtId="0" fontId="17" fillId="0" borderId="7" xfId="0" applyFont="1" applyBorder="1"/>
    <xf numFmtId="0" fontId="17" fillId="0" borderId="8" xfId="0" applyFont="1" applyBorder="1"/>
    <xf numFmtId="9" fontId="17" fillId="0" borderId="9" xfId="0" applyNumberFormat="1" applyFont="1" applyBorder="1"/>
    <xf numFmtId="0" fontId="0" fillId="0" borderId="0" xfId="0" applyBorder="1"/>
    <xf numFmtId="0" fontId="0" fillId="0" borderId="4" xfId="0" applyFill="1" applyBorder="1" applyAlignment="1">
      <alignment vertical="top" wrapText="1"/>
    </xf>
    <xf numFmtId="0" fontId="0" fillId="0" borderId="5" xfId="0" applyBorder="1"/>
    <xf numFmtId="0" fontId="16" fillId="0" borderId="10" xfId="0" applyFont="1" applyBorder="1" applyAlignment="1">
      <alignment horizontal="center"/>
    </xf>
    <xf numFmtId="0" fontId="0" fillId="3" borderId="11" xfId="0" applyFill="1" applyBorder="1" applyAlignment="1">
      <alignment horizontal="center" vertical="top" wrapText="1"/>
    </xf>
    <xf numFmtId="0" fontId="0" fillId="4" borderId="11" xfId="0" applyFill="1" applyBorder="1" applyAlignment="1">
      <alignment horizontal="center" vertical="top" wrapText="1"/>
    </xf>
    <xf numFmtId="0" fontId="0" fillId="4" borderId="12" xfId="0" applyFill="1" applyBorder="1" applyAlignment="1">
      <alignment horizontal="center" vertical="top" wrapText="1"/>
    </xf>
    <xf numFmtId="0" fontId="0" fillId="5" borderId="11" xfId="0" applyFill="1" applyBorder="1" applyAlignment="1">
      <alignment horizontal="center" vertical="top" wrapText="1"/>
    </xf>
    <xf numFmtId="0" fontId="0" fillId="0" borderId="14" xfId="0" applyBorder="1" applyAlignment="1">
      <alignment horizontal="right"/>
    </xf>
    <xf numFmtId="0" fontId="0" fillId="0" borderId="15" xfId="0" applyBorder="1" applyAlignment="1">
      <alignment horizontal="right"/>
    </xf>
    <xf numFmtId="0" fontId="0" fillId="0" borderId="2" xfId="0" applyBorder="1"/>
    <xf numFmtId="0" fontId="0" fillId="0" borderId="3" xfId="0" applyBorder="1"/>
    <xf numFmtId="0" fontId="0" fillId="0" borderId="4" xfId="0" applyBorder="1"/>
    <xf numFmtId="0" fontId="0" fillId="0" borderId="6" xfId="0" applyBorder="1"/>
    <xf numFmtId="0" fontId="19" fillId="6" borderId="0" xfId="0" applyFont="1" applyFill="1"/>
    <xf numFmtId="0" fontId="18" fillId="6" borderId="0" xfId="0" applyFont="1" applyFill="1" applyAlignment="1">
      <alignment horizontal="right"/>
    </xf>
    <xf numFmtId="0" fontId="0" fillId="0" borderId="13" xfId="0" applyBorder="1" applyAlignment="1">
      <alignment horizontal="right"/>
    </xf>
    <xf numFmtId="9" fontId="0" fillId="0" borderId="6" xfId="0" applyNumberFormat="1" applyBorder="1" applyAlignment="1">
      <alignment vertical="top"/>
    </xf>
    <xf numFmtId="0" fontId="16" fillId="0" borderId="9" xfId="0" applyFont="1" applyBorder="1" applyAlignment="1">
      <alignment horizontal="center"/>
    </xf>
    <xf numFmtId="0" fontId="0" fillId="7" borderId="3" xfId="0" applyFill="1" applyBorder="1" applyAlignment="1">
      <alignment horizontal="center"/>
    </xf>
    <xf numFmtId="0" fontId="0" fillId="3" borderId="3" xfId="0" applyFill="1" applyBorder="1" applyAlignment="1">
      <alignment horizontal="center"/>
    </xf>
    <xf numFmtId="0" fontId="18" fillId="8" borderId="3" xfId="0" applyFont="1" applyFill="1" applyBorder="1" applyAlignment="1">
      <alignment horizontal="center"/>
    </xf>
    <xf numFmtId="0" fontId="0" fillId="9" borderId="3" xfId="0" applyFill="1" applyBorder="1" applyAlignment="1">
      <alignment horizontal="center"/>
    </xf>
    <xf numFmtId="0" fontId="20" fillId="0" borderId="5" xfId="0" applyFont="1" applyFill="1" applyBorder="1" applyAlignment="1">
      <alignment vertical="top" wrapText="1"/>
    </xf>
    <xf numFmtId="0" fontId="20" fillId="0" borderId="5" xfId="0" applyFont="1" applyBorder="1" applyAlignment="1">
      <alignment horizontal="right"/>
    </xf>
    <xf numFmtId="0" fontId="21" fillId="0" borderId="7" xfId="0" applyFont="1" applyFill="1" applyBorder="1" applyAlignment="1">
      <alignment vertical="top" wrapText="1"/>
    </xf>
    <xf numFmtId="0" fontId="21" fillId="0" borderId="8" xfId="0" applyFont="1" applyBorder="1"/>
    <xf numFmtId="9" fontId="21" fillId="0" borderId="9" xfId="0" applyNumberFormat="1" applyFont="1" applyBorder="1"/>
    <xf numFmtId="0" fontId="20" fillId="0" borderId="0" xfId="0" applyFont="1" applyFill="1" applyBorder="1" applyAlignment="1">
      <alignment vertical="top" wrapText="1"/>
    </xf>
    <xf numFmtId="0" fontId="20" fillId="0" borderId="0" xfId="0" applyFont="1" applyBorder="1" applyAlignment="1">
      <alignment horizontal="right"/>
    </xf>
    <xf numFmtId="0" fontId="20" fillId="0" borderId="5" xfId="0" applyFont="1" applyBorder="1" applyAlignment="1">
      <alignment horizontal="center"/>
    </xf>
    <xf numFmtId="0" fontId="22" fillId="0" borderId="13" xfId="0" applyFont="1" applyBorder="1"/>
    <xf numFmtId="0" fontId="22" fillId="0" borderId="15" xfId="0" applyFont="1" applyBorder="1" applyAlignment="1">
      <alignment horizontal="right"/>
    </xf>
    <xf numFmtId="0" fontId="22" fillId="0" borderId="3" xfId="0" applyFont="1" applyBorder="1" applyAlignment="1">
      <alignment horizontal="right"/>
    </xf>
    <xf numFmtId="0" fontId="14" fillId="0" borderId="3" xfId="0" applyFont="1" applyBorder="1"/>
    <xf numFmtId="0" fontId="14" fillId="0" borderId="6" xfId="0" applyFont="1" applyBorder="1"/>
    <xf numFmtId="0" fontId="14" fillId="0" borderId="0" xfId="0" applyFont="1"/>
    <xf numFmtId="2" fontId="14" fillId="0" borderId="0" xfId="0" applyNumberFormat="1" applyFont="1"/>
    <xf numFmtId="0" fontId="19" fillId="10" borderId="0" xfId="0" applyFont="1" applyFill="1"/>
    <xf numFmtId="0" fontId="19" fillId="10" borderId="0" xfId="0" applyFont="1" applyFill="1" applyAlignment="1">
      <alignment horizontal="right"/>
    </xf>
    <xf numFmtId="1" fontId="0" fillId="0" borderId="0" xfId="0" applyNumberFormat="1" applyFont="1"/>
    <xf numFmtId="1" fontId="14" fillId="0" borderId="0" xfId="0" applyNumberFormat="1" applyFont="1"/>
    <xf numFmtId="0" fontId="6" fillId="0" borderId="0" xfId="0" quotePrefix="1" applyFont="1" applyAlignment="1">
      <alignment horizont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ca-ES"/>
              <a:t>SPRINT 1</a:t>
            </a:r>
          </a:p>
        </c:rich>
      </c:tx>
      <c:layout/>
      <c:overlay val="0"/>
    </c:title>
    <c:autoTitleDeleted val="0"/>
    <c:plotArea>
      <c:layout/>
      <c:lineChart>
        <c:grouping val="standard"/>
        <c:varyColors val="0"/>
        <c:ser>
          <c:idx val="1"/>
          <c:order val="0"/>
          <c:tx>
            <c:strRef>
              <c:f>'Burn-down Sprint'!$C$2:$C$3</c:f>
              <c:strCache>
                <c:ptCount val="1"/>
                <c:pt idx="0">
                  <c:v>SPRINT 1 Hores previst</c:v>
                </c:pt>
              </c:strCache>
            </c:strRef>
          </c:tx>
          <c:val>
            <c:numRef>
              <c:f>'Burn-down Sprint'!$C$4:$C$8</c:f>
              <c:numCache>
                <c:formatCode>General</c:formatCode>
                <c:ptCount val="5"/>
                <c:pt idx="0">
                  <c:v>114</c:v>
                </c:pt>
                <c:pt idx="1">
                  <c:v>85</c:v>
                </c:pt>
                <c:pt idx="2">
                  <c:v>56</c:v>
                </c:pt>
                <c:pt idx="3">
                  <c:v>27</c:v>
                </c:pt>
                <c:pt idx="4">
                  <c:v>0</c:v>
                </c:pt>
              </c:numCache>
            </c:numRef>
          </c:val>
          <c:smooth val="0"/>
        </c:ser>
        <c:ser>
          <c:idx val="2"/>
          <c:order val="1"/>
          <c:tx>
            <c:strRef>
              <c:f>'Burn-down Sprint'!$D$2:$D$3</c:f>
              <c:strCache>
                <c:ptCount val="1"/>
                <c:pt idx="0">
                  <c:v>SPRINT 1 Hores real</c:v>
                </c:pt>
              </c:strCache>
            </c:strRef>
          </c:tx>
          <c:val>
            <c:numRef>
              <c:f>'Burn-down Sprint'!$D$4:$D$8</c:f>
              <c:numCache>
                <c:formatCode>General</c:formatCode>
                <c:ptCount val="5"/>
                <c:pt idx="0">
                  <c:v>114</c:v>
                </c:pt>
                <c:pt idx="1">
                  <c:v>76</c:v>
                </c:pt>
                <c:pt idx="2">
                  <c:v>44</c:v>
                </c:pt>
                <c:pt idx="3">
                  <c:v>44</c:v>
                </c:pt>
                <c:pt idx="4">
                  <c:v>12</c:v>
                </c:pt>
              </c:numCache>
            </c:numRef>
          </c:val>
          <c:smooth val="0"/>
        </c:ser>
        <c:dLbls>
          <c:showLegendKey val="0"/>
          <c:showVal val="0"/>
          <c:showCatName val="0"/>
          <c:showSerName val="0"/>
          <c:showPercent val="0"/>
          <c:showBubbleSize val="0"/>
        </c:dLbls>
        <c:marker val="1"/>
        <c:smooth val="0"/>
        <c:axId val="123687936"/>
        <c:axId val="76722688"/>
      </c:lineChart>
      <c:catAx>
        <c:axId val="123687936"/>
        <c:scaling>
          <c:orientation val="minMax"/>
        </c:scaling>
        <c:delete val="0"/>
        <c:axPos val="b"/>
        <c:majorTickMark val="none"/>
        <c:minorTickMark val="none"/>
        <c:tickLblPos val="nextTo"/>
        <c:crossAx val="76722688"/>
        <c:crosses val="autoZero"/>
        <c:auto val="1"/>
        <c:lblAlgn val="ctr"/>
        <c:lblOffset val="100"/>
        <c:noMultiLvlLbl val="0"/>
      </c:catAx>
      <c:valAx>
        <c:axId val="76722688"/>
        <c:scaling>
          <c:orientation val="minMax"/>
        </c:scaling>
        <c:delete val="0"/>
        <c:axPos val="l"/>
        <c:majorGridlines/>
        <c:numFmt formatCode="General" sourceLinked="1"/>
        <c:majorTickMark val="none"/>
        <c:minorTickMark val="none"/>
        <c:tickLblPos val="nextTo"/>
        <c:spPr>
          <a:ln w="9525">
            <a:noFill/>
          </a:ln>
        </c:spPr>
        <c:crossAx val="123687936"/>
        <c:crosses val="autoZero"/>
        <c:crossBetween val="between"/>
      </c:valAx>
    </c:plotArea>
    <c:legend>
      <c:legendPos val="b"/>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ca-ES"/>
              <a:t>SPRINT 2</a:t>
            </a:r>
          </a:p>
        </c:rich>
      </c:tx>
      <c:overlay val="0"/>
    </c:title>
    <c:autoTitleDeleted val="0"/>
    <c:plotArea>
      <c:layout/>
      <c:lineChart>
        <c:grouping val="standard"/>
        <c:varyColors val="0"/>
        <c:ser>
          <c:idx val="1"/>
          <c:order val="0"/>
          <c:tx>
            <c:strRef>
              <c:f>'Burn-down Sprint'!$C$38</c:f>
              <c:strCache>
                <c:ptCount val="1"/>
                <c:pt idx="0">
                  <c:v>Hores previst</c:v>
                </c:pt>
              </c:strCache>
            </c:strRef>
          </c:tx>
          <c:val>
            <c:numRef>
              <c:f>'Burn-down Sprint'!$C$39:$C$43</c:f>
              <c:numCache>
                <c:formatCode>General</c:formatCode>
                <c:ptCount val="5"/>
                <c:pt idx="0">
                  <c:v>228</c:v>
                </c:pt>
                <c:pt idx="1">
                  <c:v>171</c:v>
                </c:pt>
                <c:pt idx="2">
                  <c:v>114</c:v>
                </c:pt>
                <c:pt idx="3">
                  <c:v>57</c:v>
                </c:pt>
                <c:pt idx="4">
                  <c:v>0</c:v>
                </c:pt>
              </c:numCache>
            </c:numRef>
          </c:val>
          <c:smooth val="0"/>
        </c:ser>
        <c:ser>
          <c:idx val="2"/>
          <c:order val="1"/>
          <c:tx>
            <c:strRef>
              <c:f>'Burn-down Sprint'!$D$38</c:f>
              <c:strCache>
                <c:ptCount val="1"/>
                <c:pt idx="0">
                  <c:v>Hores real</c:v>
                </c:pt>
              </c:strCache>
            </c:strRef>
          </c:tx>
          <c:val>
            <c:numRef>
              <c:f>'Burn-down Sprint'!$D$39:$D$43</c:f>
              <c:numCache>
                <c:formatCode>General</c:formatCode>
                <c:ptCount val="5"/>
                <c:pt idx="0">
                  <c:v>228</c:v>
                </c:pt>
                <c:pt idx="1">
                  <c:v>142</c:v>
                </c:pt>
                <c:pt idx="2">
                  <c:v>46</c:v>
                </c:pt>
                <c:pt idx="3">
                  <c:v>46</c:v>
                </c:pt>
                <c:pt idx="4">
                  <c:v>18</c:v>
                </c:pt>
              </c:numCache>
            </c:numRef>
          </c:val>
          <c:smooth val="0"/>
        </c:ser>
        <c:dLbls>
          <c:showLegendKey val="0"/>
          <c:showVal val="0"/>
          <c:showCatName val="0"/>
          <c:showSerName val="0"/>
          <c:showPercent val="0"/>
          <c:showBubbleSize val="0"/>
        </c:dLbls>
        <c:marker val="1"/>
        <c:smooth val="0"/>
        <c:axId val="124354560"/>
        <c:axId val="76724416"/>
      </c:lineChart>
      <c:catAx>
        <c:axId val="124354560"/>
        <c:scaling>
          <c:orientation val="minMax"/>
        </c:scaling>
        <c:delete val="0"/>
        <c:axPos val="b"/>
        <c:majorTickMark val="none"/>
        <c:minorTickMark val="none"/>
        <c:tickLblPos val="nextTo"/>
        <c:crossAx val="76724416"/>
        <c:crosses val="autoZero"/>
        <c:auto val="1"/>
        <c:lblAlgn val="ctr"/>
        <c:lblOffset val="100"/>
        <c:noMultiLvlLbl val="0"/>
      </c:catAx>
      <c:valAx>
        <c:axId val="76724416"/>
        <c:scaling>
          <c:orientation val="minMax"/>
        </c:scaling>
        <c:delete val="0"/>
        <c:axPos val="l"/>
        <c:majorGridlines/>
        <c:numFmt formatCode="General" sourceLinked="1"/>
        <c:majorTickMark val="none"/>
        <c:minorTickMark val="none"/>
        <c:tickLblPos val="nextTo"/>
        <c:spPr>
          <a:ln w="9525">
            <a:noFill/>
          </a:ln>
        </c:spPr>
        <c:crossAx val="124354560"/>
        <c:crosses val="autoZero"/>
        <c:crossBetween val="between"/>
      </c:valAx>
    </c:plotArea>
    <c:legend>
      <c:legendPos val="b"/>
      <c:overlay val="0"/>
    </c:legend>
    <c:plotVisOnly val="1"/>
    <c:dispBlanksAs val="gap"/>
    <c:showDLblsOverMax val="0"/>
  </c:chart>
  <c:printSettings>
    <c:headerFooter/>
    <c:pageMargins b="0.75000000000000433" l="0.70000000000000062" r="0.70000000000000062" t="0.750000000000004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a:t>Evolució Sprints</a:t>
            </a:r>
          </a:p>
        </c:rich>
      </c:tx>
      <c:overlay val="0"/>
    </c:title>
    <c:autoTitleDeleted val="0"/>
    <c:plotArea>
      <c:layout/>
      <c:lineChart>
        <c:grouping val="standard"/>
        <c:varyColors val="0"/>
        <c:ser>
          <c:idx val="0"/>
          <c:order val="0"/>
          <c:tx>
            <c:strRef>
              <c:f>'Burn-Down Release'!$C$3</c:f>
              <c:strCache>
                <c:ptCount val="1"/>
                <c:pt idx="0">
                  <c:v>SP inicials</c:v>
                </c:pt>
              </c:strCache>
            </c:strRef>
          </c:tx>
          <c:marker>
            <c:symbol val="none"/>
          </c:marker>
          <c:cat>
            <c:strRef>
              <c:f>'Burn-Down Release'!$B$4:$B$6</c:f>
              <c:strCache>
                <c:ptCount val="3"/>
                <c:pt idx="0">
                  <c:v>Sprint 1</c:v>
                </c:pt>
                <c:pt idx="1">
                  <c:v>Sprint 2</c:v>
                </c:pt>
                <c:pt idx="2">
                  <c:v>Sprint 3</c:v>
                </c:pt>
              </c:strCache>
            </c:strRef>
          </c:cat>
          <c:val>
            <c:numRef>
              <c:f>'Burn-Down Release'!$C$4:$C$6</c:f>
              <c:numCache>
                <c:formatCode>General</c:formatCode>
                <c:ptCount val="3"/>
                <c:pt idx="0">
                  <c:v>29</c:v>
                </c:pt>
                <c:pt idx="1">
                  <c:v>33</c:v>
                </c:pt>
                <c:pt idx="2">
                  <c:v>17</c:v>
                </c:pt>
              </c:numCache>
            </c:numRef>
          </c:val>
          <c:smooth val="0"/>
        </c:ser>
        <c:ser>
          <c:idx val="1"/>
          <c:order val="1"/>
          <c:tx>
            <c:strRef>
              <c:f>'Burn-Down Release'!$D$3</c:f>
              <c:strCache>
                <c:ptCount val="1"/>
                <c:pt idx="0">
                  <c:v>SP finals</c:v>
                </c:pt>
              </c:strCache>
            </c:strRef>
          </c:tx>
          <c:marker>
            <c:symbol val="none"/>
          </c:marker>
          <c:cat>
            <c:strRef>
              <c:f>'Burn-Down Release'!$B$4:$B$6</c:f>
              <c:strCache>
                <c:ptCount val="3"/>
                <c:pt idx="0">
                  <c:v>Sprint 1</c:v>
                </c:pt>
                <c:pt idx="1">
                  <c:v>Sprint 2</c:v>
                </c:pt>
                <c:pt idx="2">
                  <c:v>Sprint 3</c:v>
                </c:pt>
              </c:strCache>
            </c:strRef>
          </c:cat>
          <c:val>
            <c:numRef>
              <c:f>'Burn-Down Release'!$D$4:$D$6</c:f>
              <c:numCache>
                <c:formatCode>General</c:formatCode>
                <c:ptCount val="3"/>
                <c:pt idx="0">
                  <c:v>26</c:v>
                </c:pt>
                <c:pt idx="1">
                  <c:v>31</c:v>
                </c:pt>
                <c:pt idx="2">
                  <c:v>14</c:v>
                </c:pt>
              </c:numCache>
            </c:numRef>
          </c:val>
          <c:smooth val="0"/>
        </c:ser>
        <c:dLbls>
          <c:showLegendKey val="0"/>
          <c:showVal val="0"/>
          <c:showCatName val="0"/>
          <c:showSerName val="0"/>
          <c:showPercent val="0"/>
          <c:showBubbleSize val="0"/>
        </c:dLbls>
        <c:marker val="1"/>
        <c:smooth val="0"/>
        <c:axId val="42260992"/>
        <c:axId val="124854272"/>
      </c:lineChart>
      <c:catAx>
        <c:axId val="42260992"/>
        <c:scaling>
          <c:orientation val="minMax"/>
        </c:scaling>
        <c:delete val="0"/>
        <c:axPos val="b"/>
        <c:numFmt formatCode="General" sourceLinked="1"/>
        <c:majorTickMark val="none"/>
        <c:minorTickMark val="none"/>
        <c:tickLblPos val="nextTo"/>
        <c:crossAx val="124854272"/>
        <c:crosses val="autoZero"/>
        <c:auto val="1"/>
        <c:lblAlgn val="ctr"/>
        <c:lblOffset val="100"/>
        <c:noMultiLvlLbl val="0"/>
      </c:catAx>
      <c:valAx>
        <c:axId val="124854272"/>
        <c:scaling>
          <c:orientation val="minMax"/>
        </c:scaling>
        <c:delete val="0"/>
        <c:axPos val="l"/>
        <c:majorGridlines/>
        <c:title>
          <c:tx>
            <c:rich>
              <a:bodyPr/>
              <a:lstStyle/>
              <a:p>
                <a:pPr>
                  <a:defRPr/>
                </a:pPr>
                <a:r>
                  <a:rPr lang="ca-ES"/>
                  <a:t>Story Points</a:t>
                </a:r>
              </a:p>
            </c:rich>
          </c:tx>
          <c:overlay val="0"/>
        </c:title>
        <c:numFmt formatCode="General" sourceLinked="1"/>
        <c:majorTickMark val="none"/>
        <c:minorTickMark val="none"/>
        <c:tickLblPos val="nextTo"/>
        <c:crossAx val="4226099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a:t>Evolució Sprints</a:t>
            </a:r>
          </a:p>
        </c:rich>
      </c:tx>
      <c:overlay val="0"/>
    </c:title>
    <c:autoTitleDeleted val="0"/>
    <c:plotArea>
      <c:layout/>
      <c:barChart>
        <c:barDir val="col"/>
        <c:grouping val="clustered"/>
        <c:varyColors val="0"/>
        <c:ser>
          <c:idx val="0"/>
          <c:order val="0"/>
          <c:tx>
            <c:strRef>
              <c:f>'Burn-Down Release'!$C$3</c:f>
              <c:strCache>
                <c:ptCount val="1"/>
                <c:pt idx="0">
                  <c:v>SP inicials</c:v>
                </c:pt>
              </c:strCache>
            </c:strRef>
          </c:tx>
          <c:invertIfNegative val="0"/>
          <c:cat>
            <c:strRef>
              <c:f>'Burn-Down Release'!$B$4:$B$7</c:f>
              <c:strCache>
                <c:ptCount val="4"/>
                <c:pt idx="0">
                  <c:v>Sprint 1</c:v>
                </c:pt>
                <c:pt idx="1">
                  <c:v>Sprint 2</c:v>
                </c:pt>
                <c:pt idx="2">
                  <c:v>Sprint 3</c:v>
                </c:pt>
                <c:pt idx="3">
                  <c:v>Mitjana</c:v>
                </c:pt>
              </c:strCache>
            </c:strRef>
          </c:cat>
          <c:val>
            <c:numRef>
              <c:f>'Burn-Down Release'!$C$4:$C$7</c:f>
              <c:numCache>
                <c:formatCode>General</c:formatCode>
                <c:ptCount val="4"/>
                <c:pt idx="0">
                  <c:v>29</c:v>
                </c:pt>
                <c:pt idx="1">
                  <c:v>33</c:v>
                </c:pt>
                <c:pt idx="2">
                  <c:v>17</c:v>
                </c:pt>
                <c:pt idx="3" formatCode="0.00">
                  <c:v>26.333333333333332</c:v>
                </c:pt>
              </c:numCache>
            </c:numRef>
          </c:val>
        </c:ser>
        <c:ser>
          <c:idx val="1"/>
          <c:order val="1"/>
          <c:tx>
            <c:strRef>
              <c:f>'Burn-Down Release'!$D$3</c:f>
              <c:strCache>
                <c:ptCount val="1"/>
                <c:pt idx="0">
                  <c:v>SP finals</c:v>
                </c:pt>
              </c:strCache>
            </c:strRef>
          </c:tx>
          <c:invertIfNegative val="0"/>
          <c:cat>
            <c:strRef>
              <c:f>'Burn-Down Release'!$B$4:$B$7</c:f>
              <c:strCache>
                <c:ptCount val="4"/>
                <c:pt idx="0">
                  <c:v>Sprint 1</c:v>
                </c:pt>
                <c:pt idx="1">
                  <c:v>Sprint 2</c:v>
                </c:pt>
                <c:pt idx="2">
                  <c:v>Sprint 3</c:v>
                </c:pt>
                <c:pt idx="3">
                  <c:v>Mitjana</c:v>
                </c:pt>
              </c:strCache>
            </c:strRef>
          </c:cat>
          <c:val>
            <c:numRef>
              <c:f>'Burn-Down Release'!$D$4:$D$7</c:f>
              <c:numCache>
                <c:formatCode>General</c:formatCode>
                <c:ptCount val="4"/>
                <c:pt idx="0">
                  <c:v>26</c:v>
                </c:pt>
                <c:pt idx="1">
                  <c:v>31</c:v>
                </c:pt>
                <c:pt idx="2">
                  <c:v>14</c:v>
                </c:pt>
                <c:pt idx="3" formatCode="0.00">
                  <c:v>23.666666666666668</c:v>
                </c:pt>
              </c:numCache>
            </c:numRef>
          </c:val>
        </c:ser>
        <c:dLbls>
          <c:showLegendKey val="0"/>
          <c:showVal val="1"/>
          <c:showCatName val="0"/>
          <c:showSerName val="0"/>
          <c:showPercent val="0"/>
          <c:showBubbleSize val="0"/>
        </c:dLbls>
        <c:gapWidth val="150"/>
        <c:overlap val="-25"/>
        <c:axId val="124358144"/>
        <c:axId val="124856576"/>
      </c:barChart>
      <c:lineChart>
        <c:grouping val="standard"/>
        <c:varyColors val="0"/>
        <c:ser>
          <c:idx val="2"/>
          <c:order val="2"/>
          <c:tx>
            <c:v>Desviacions</c:v>
          </c:tx>
          <c:spPr>
            <a:ln>
              <a:solidFill>
                <a:prstClr val="black"/>
              </a:solidFill>
            </a:ln>
          </c:spPr>
          <c:marker>
            <c:symbol val="none"/>
          </c:marker>
          <c:dLbls>
            <c:showLegendKey val="0"/>
            <c:showVal val="1"/>
            <c:showCatName val="0"/>
            <c:showSerName val="0"/>
            <c:showPercent val="0"/>
            <c:showBubbleSize val="0"/>
            <c:showLeaderLines val="0"/>
          </c:dLbls>
          <c:cat>
            <c:strRef>
              <c:f>'Burn-Down Release'!$B$4:$B$7</c:f>
              <c:strCache>
                <c:ptCount val="4"/>
                <c:pt idx="0">
                  <c:v>Sprint 1</c:v>
                </c:pt>
                <c:pt idx="1">
                  <c:v>Sprint 2</c:v>
                </c:pt>
                <c:pt idx="2">
                  <c:v>Sprint 3</c:v>
                </c:pt>
                <c:pt idx="3">
                  <c:v>Mitjana</c:v>
                </c:pt>
              </c:strCache>
            </c:strRef>
          </c:cat>
          <c:val>
            <c:numRef>
              <c:f>'Burn-Down Release'!$F$4:$F$7</c:f>
              <c:numCache>
                <c:formatCode>0</c:formatCode>
                <c:ptCount val="4"/>
                <c:pt idx="0">
                  <c:v>47</c:v>
                </c:pt>
                <c:pt idx="1">
                  <c:v>8</c:v>
                </c:pt>
                <c:pt idx="2">
                  <c:v>42</c:v>
                </c:pt>
                <c:pt idx="3">
                  <c:v>32.333333333333336</c:v>
                </c:pt>
              </c:numCache>
            </c:numRef>
          </c:val>
          <c:smooth val="0"/>
        </c:ser>
        <c:dLbls>
          <c:showLegendKey val="0"/>
          <c:showVal val="0"/>
          <c:showCatName val="0"/>
          <c:showSerName val="0"/>
          <c:showPercent val="0"/>
          <c:showBubbleSize val="0"/>
        </c:dLbls>
        <c:marker val="1"/>
        <c:smooth val="0"/>
        <c:axId val="124358144"/>
        <c:axId val="124856576"/>
      </c:lineChart>
      <c:catAx>
        <c:axId val="124358144"/>
        <c:scaling>
          <c:orientation val="minMax"/>
        </c:scaling>
        <c:delete val="0"/>
        <c:axPos val="b"/>
        <c:numFmt formatCode="General" sourceLinked="1"/>
        <c:majorTickMark val="none"/>
        <c:minorTickMark val="none"/>
        <c:tickLblPos val="nextTo"/>
        <c:crossAx val="124856576"/>
        <c:crosses val="autoZero"/>
        <c:auto val="1"/>
        <c:lblAlgn val="ctr"/>
        <c:lblOffset val="100"/>
        <c:noMultiLvlLbl val="0"/>
      </c:catAx>
      <c:valAx>
        <c:axId val="124856576"/>
        <c:scaling>
          <c:orientation val="minMax"/>
        </c:scaling>
        <c:delete val="1"/>
        <c:axPos val="l"/>
        <c:numFmt formatCode="General" sourceLinked="1"/>
        <c:majorTickMark val="none"/>
        <c:minorTickMark val="none"/>
        <c:tickLblPos val="none"/>
        <c:crossAx val="124358144"/>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a-ES"/>
              <a:t>Evolució Sprints (mitjana)</a:t>
            </a:r>
          </a:p>
        </c:rich>
      </c:tx>
      <c:overlay val="0"/>
    </c:title>
    <c:autoTitleDeleted val="0"/>
    <c:plotArea>
      <c:layout/>
      <c:lineChart>
        <c:grouping val="standard"/>
        <c:varyColors val="0"/>
        <c:ser>
          <c:idx val="0"/>
          <c:order val="0"/>
          <c:tx>
            <c:v>Story Points</c:v>
          </c:tx>
          <c:marker>
            <c:symbol val="none"/>
          </c:marker>
          <c:cat>
            <c:strRef>
              <c:f>'Burn-Down Release'!$B$4:$B$6</c:f>
              <c:strCache>
                <c:ptCount val="3"/>
                <c:pt idx="0">
                  <c:v>Sprint 1</c:v>
                </c:pt>
                <c:pt idx="1">
                  <c:v>Sprint 2</c:v>
                </c:pt>
                <c:pt idx="2">
                  <c:v>Sprint 3</c:v>
                </c:pt>
              </c:strCache>
            </c:strRef>
          </c:cat>
          <c:val>
            <c:numRef>
              <c:f>'Burn-Down Release'!$E$4:$E$6</c:f>
              <c:numCache>
                <c:formatCode>General</c:formatCode>
                <c:ptCount val="3"/>
                <c:pt idx="0">
                  <c:v>27.5</c:v>
                </c:pt>
                <c:pt idx="1">
                  <c:v>32</c:v>
                </c:pt>
                <c:pt idx="2">
                  <c:v>15.5</c:v>
                </c:pt>
              </c:numCache>
            </c:numRef>
          </c:val>
          <c:smooth val="0"/>
        </c:ser>
        <c:ser>
          <c:idx val="1"/>
          <c:order val="1"/>
          <c:tx>
            <c:v>Desviacions</c:v>
          </c:tx>
          <c:spPr>
            <a:ln>
              <a:solidFill>
                <a:schemeClr val="tx1"/>
              </a:solidFill>
            </a:ln>
          </c:spPr>
          <c:marker>
            <c:symbol val="none"/>
          </c:marker>
          <c:val>
            <c:numRef>
              <c:f>'Burn-Down Release'!$F$4:$F$6</c:f>
              <c:numCache>
                <c:formatCode>0</c:formatCode>
                <c:ptCount val="3"/>
                <c:pt idx="0">
                  <c:v>47</c:v>
                </c:pt>
                <c:pt idx="1">
                  <c:v>8</c:v>
                </c:pt>
                <c:pt idx="2">
                  <c:v>42</c:v>
                </c:pt>
              </c:numCache>
            </c:numRef>
          </c:val>
          <c:smooth val="0"/>
        </c:ser>
        <c:dLbls>
          <c:showLegendKey val="0"/>
          <c:showVal val="1"/>
          <c:showCatName val="0"/>
          <c:showSerName val="0"/>
          <c:showPercent val="0"/>
          <c:showBubbleSize val="0"/>
        </c:dLbls>
        <c:marker val="1"/>
        <c:smooth val="0"/>
        <c:axId val="125321728"/>
        <c:axId val="124858880"/>
      </c:lineChart>
      <c:catAx>
        <c:axId val="125321728"/>
        <c:scaling>
          <c:orientation val="minMax"/>
        </c:scaling>
        <c:delete val="0"/>
        <c:axPos val="b"/>
        <c:numFmt formatCode="General" sourceLinked="1"/>
        <c:majorTickMark val="none"/>
        <c:minorTickMark val="none"/>
        <c:tickLblPos val="nextTo"/>
        <c:crossAx val="124858880"/>
        <c:crosses val="autoZero"/>
        <c:auto val="1"/>
        <c:lblAlgn val="ctr"/>
        <c:lblOffset val="100"/>
        <c:noMultiLvlLbl val="0"/>
      </c:catAx>
      <c:valAx>
        <c:axId val="124858880"/>
        <c:scaling>
          <c:orientation val="minMax"/>
        </c:scaling>
        <c:delete val="1"/>
        <c:axPos val="l"/>
        <c:numFmt formatCode="General" sourceLinked="1"/>
        <c:majorTickMark val="none"/>
        <c:minorTickMark val="none"/>
        <c:tickLblPos val="none"/>
        <c:crossAx val="125321728"/>
        <c:crosses val="autoZero"/>
        <c:crossBetween val="between"/>
      </c:valAx>
    </c:plotArea>
    <c:legend>
      <c:legendPos val="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352425</xdr:colOff>
      <xdr:row>0</xdr:row>
      <xdr:rowOff>161925</xdr:rowOff>
    </xdr:from>
    <xdr:to>
      <xdr:col>11</xdr:col>
      <xdr:colOff>438150</xdr:colOff>
      <xdr:row>15</xdr:row>
      <xdr:rowOff>47625</xdr:rowOff>
    </xdr:to>
    <xdr:graphicFrame macro="">
      <xdr:nvGraphicFramePr>
        <xdr:cNvPr id="2" name="Gràfic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36</xdr:row>
      <xdr:rowOff>133350</xdr:rowOff>
    </xdr:from>
    <xdr:to>
      <xdr:col>11</xdr:col>
      <xdr:colOff>495300</xdr:colOff>
      <xdr:row>51</xdr:row>
      <xdr:rowOff>85725</xdr:rowOff>
    </xdr:to>
    <xdr:graphicFrame macro="">
      <xdr:nvGraphicFramePr>
        <xdr:cNvPr id="3" name="Gràfic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200025</xdr:colOff>
      <xdr:row>16</xdr:row>
      <xdr:rowOff>180975</xdr:rowOff>
    </xdr:from>
    <xdr:to>
      <xdr:col>13</xdr:col>
      <xdr:colOff>504825</xdr:colOff>
      <xdr:row>32</xdr:row>
      <xdr:rowOff>0</xdr:rowOff>
    </xdr:to>
    <xdr:graphicFrame macro="">
      <xdr:nvGraphicFramePr>
        <xdr:cNvPr id="5" name="Gràfic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16</xdr:row>
      <xdr:rowOff>180974</xdr:rowOff>
    </xdr:from>
    <xdr:to>
      <xdr:col>6</xdr:col>
      <xdr:colOff>38100</xdr:colOff>
      <xdr:row>31</xdr:row>
      <xdr:rowOff>190499</xdr:rowOff>
    </xdr:to>
    <xdr:graphicFrame macro="">
      <xdr:nvGraphicFramePr>
        <xdr:cNvPr id="9" name="Gràfic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209550</xdr:colOff>
      <xdr:row>1</xdr:row>
      <xdr:rowOff>114300</xdr:rowOff>
    </xdr:from>
    <xdr:to>
      <xdr:col>13</xdr:col>
      <xdr:colOff>495299</xdr:colOff>
      <xdr:row>16</xdr:row>
      <xdr:rowOff>9525</xdr:rowOff>
    </xdr:to>
    <xdr:graphicFrame macro="">
      <xdr:nvGraphicFramePr>
        <xdr:cNvPr id="11" name="Gràfic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tabSelected="1" workbookViewId="0">
      <selection activeCell="B20" sqref="B20"/>
    </sheetView>
  </sheetViews>
  <sheetFormatPr baseColWidth="10" defaultColWidth="9.140625" defaultRowHeight="15" x14ac:dyDescent="0.25"/>
  <cols>
    <col min="2" max="2" width="126.5703125" customWidth="1"/>
  </cols>
  <sheetData>
    <row r="2" spans="2:2" ht="28.5" x14ac:dyDescent="0.45">
      <c r="B2" s="13" t="s">
        <v>32</v>
      </c>
    </row>
    <row r="3" spans="2:2" ht="75" x14ac:dyDescent="0.25">
      <c r="B3" s="1" t="s">
        <v>21</v>
      </c>
    </row>
    <row r="4" spans="2:2" x14ac:dyDescent="0.25">
      <c r="B4" s="9"/>
    </row>
    <row r="5" spans="2:2" x14ac:dyDescent="0.25">
      <c r="B5" t="s">
        <v>22</v>
      </c>
    </row>
    <row r="6" spans="2:2" x14ac:dyDescent="0.25">
      <c r="B6" s="10" t="s">
        <v>23</v>
      </c>
    </row>
    <row r="7" spans="2:2" x14ac:dyDescent="0.25">
      <c r="B7" s="83" t="s">
        <v>115</v>
      </c>
    </row>
    <row r="8" spans="2:2" x14ac:dyDescent="0.25">
      <c r="B8" s="10" t="s">
        <v>24</v>
      </c>
    </row>
    <row r="9" spans="2:2" x14ac:dyDescent="0.25">
      <c r="B9" s="10" t="s">
        <v>25</v>
      </c>
    </row>
    <row r="10" spans="2:2" x14ac:dyDescent="0.25">
      <c r="B10" s="11"/>
    </row>
    <row r="11" spans="2:2" ht="37.5" x14ac:dyDescent="0.25">
      <c r="B11" s="11" t="s">
        <v>26</v>
      </c>
    </row>
    <row r="12" spans="2:2" x14ac:dyDescent="0.25">
      <c r="B12" s="9"/>
    </row>
    <row r="13" spans="2:2" x14ac:dyDescent="0.25">
      <c r="B13" s="11" t="s">
        <v>27</v>
      </c>
    </row>
    <row r="14" spans="2:2" x14ac:dyDescent="0.25">
      <c r="B14" s="11" t="s">
        <v>28</v>
      </c>
    </row>
    <row r="15" spans="2:2" x14ac:dyDescent="0.25">
      <c r="B15" s="83" t="s">
        <v>117</v>
      </c>
    </row>
    <row r="16" spans="2:2" ht="26.25" x14ac:dyDescent="0.25">
      <c r="B16" s="83" t="s">
        <v>116</v>
      </c>
    </row>
    <row r="17" spans="2:2" x14ac:dyDescent="0.25">
      <c r="B17" s="83" t="s">
        <v>118</v>
      </c>
    </row>
    <row r="18" spans="2:2" ht="26.25" x14ac:dyDescent="0.25">
      <c r="B18" s="83" t="s">
        <v>119</v>
      </c>
    </row>
    <row r="19" spans="2:2" ht="26.25" x14ac:dyDescent="0.25">
      <c r="B19" s="83" t="s">
        <v>120</v>
      </c>
    </row>
    <row r="22" spans="2:2" x14ac:dyDescent="0.25">
      <c r="B22" s="12" t="s">
        <v>29</v>
      </c>
    </row>
    <row r="23" spans="2:2" x14ac:dyDescent="0.25">
      <c r="B23" s="12" t="s">
        <v>30</v>
      </c>
    </row>
    <row r="26" spans="2:2" ht="22.5" x14ac:dyDescent="0.25">
      <c r="B26" s="16" t="s">
        <v>37</v>
      </c>
    </row>
    <row r="27" spans="2:2" ht="73.5" x14ac:dyDescent="0.25">
      <c r="B27" s="9" t="s">
        <v>38</v>
      </c>
    </row>
    <row r="28" spans="2:2" x14ac:dyDescent="0.25">
      <c r="B28" s="9"/>
    </row>
    <row r="29" spans="2:2" ht="61.5" x14ac:dyDescent="0.25">
      <c r="B29" s="9" t="s">
        <v>33</v>
      </c>
    </row>
    <row r="30" spans="2:2" x14ac:dyDescent="0.25">
      <c r="B30" s="9"/>
    </row>
    <row r="31" spans="2:2" x14ac:dyDescent="0.25">
      <c r="B31" s="9" t="s">
        <v>34</v>
      </c>
    </row>
    <row r="32" spans="2:2" x14ac:dyDescent="0.25">
      <c r="B32" s="9"/>
    </row>
    <row r="33" spans="2:2" x14ac:dyDescent="0.25">
      <c r="B33" s="14" t="s">
        <v>35</v>
      </c>
    </row>
    <row r="34" spans="2:2" x14ac:dyDescent="0.25">
      <c r="B34" s="15"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A6" sqref="A6"/>
    </sheetView>
  </sheetViews>
  <sheetFormatPr baseColWidth="10" defaultColWidth="9.140625" defaultRowHeight="46.5" x14ac:dyDescent="0.25"/>
  <cols>
    <col min="1" max="1" width="7.28515625" style="2" customWidth="1"/>
    <col min="2" max="2" width="20.5703125" style="2" customWidth="1"/>
    <col min="3" max="3" width="39.42578125" style="2" customWidth="1"/>
    <col min="4" max="4" width="42.140625" style="2" customWidth="1"/>
    <col min="5" max="5" width="17" style="18" customWidth="1"/>
    <col min="6" max="6" width="41.85546875" style="4" customWidth="1"/>
    <col min="7" max="7" width="46" style="2" customWidth="1"/>
    <col min="8" max="9" width="16.85546875" style="5" customWidth="1"/>
    <col min="10" max="10" width="16.85546875" style="21" customWidth="1"/>
    <col min="11" max="11" width="13.42578125" style="2" customWidth="1"/>
    <col min="12" max="12" width="14.5703125" style="2" customWidth="1"/>
    <col min="13" max="13" width="16" style="2" customWidth="1"/>
    <col min="14" max="14" width="18.42578125" style="2" customWidth="1"/>
    <col min="15" max="15" width="16.28515625" style="2" customWidth="1"/>
    <col min="16" max="16" width="17" style="2" customWidth="1"/>
    <col min="17" max="16384" width="9.140625" style="2"/>
  </cols>
  <sheetData>
    <row r="1" spans="1:16" s="3" customFormat="1" ht="63.75" thickBot="1" x14ac:dyDescent="0.3">
      <c r="A1" s="7" t="s">
        <v>1</v>
      </c>
      <c r="B1" s="7" t="s">
        <v>2</v>
      </c>
      <c r="C1" s="7" t="s">
        <v>3</v>
      </c>
      <c r="D1" s="17" t="s">
        <v>4</v>
      </c>
      <c r="E1" s="19" t="s">
        <v>5</v>
      </c>
      <c r="F1" s="8" t="s">
        <v>8</v>
      </c>
      <c r="G1" s="17" t="s">
        <v>9</v>
      </c>
      <c r="H1" s="6" t="s">
        <v>15</v>
      </c>
      <c r="I1" s="6" t="s">
        <v>46</v>
      </c>
      <c r="J1" s="3" t="s">
        <v>49</v>
      </c>
      <c r="K1" s="3" t="s">
        <v>6</v>
      </c>
      <c r="L1" s="3" t="s">
        <v>7</v>
      </c>
      <c r="M1" s="3" t="s">
        <v>10</v>
      </c>
      <c r="N1" s="3" t="s">
        <v>11</v>
      </c>
      <c r="O1" s="3" t="s">
        <v>12</v>
      </c>
      <c r="P1" s="3" t="s">
        <v>13</v>
      </c>
    </row>
    <row r="2" spans="1:16" ht="90" x14ac:dyDescent="0.25">
      <c r="A2" s="2">
        <v>10</v>
      </c>
      <c r="B2" s="2" t="s">
        <v>105</v>
      </c>
      <c r="C2" s="2" t="s">
        <v>110</v>
      </c>
      <c r="E2" s="18" t="s">
        <v>16</v>
      </c>
    </row>
    <row r="3" spans="1:16" ht="75" x14ac:dyDescent="0.25">
      <c r="A3" s="2">
        <v>20</v>
      </c>
      <c r="B3" s="2" t="s">
        <v>106</v>
      </c>
      <c r="C3" s="2" t="s">
        <v>111</v>
      </c>
      <c r="E3" s="18" t="s">
        <v>16</v>
      </c>
    </row>
    <row r="4" spans="1:16" x14ac:dyDescent="0.25">
      <c r="A4" s="2">
        <v>30</v>
      </c>
      <c r="B4" s="2" t="s">
        <v>107</v>
      </c>
      <c r="C4" s="2" t="s">
        <v>112</v>
      </c>
      <c r="E4" s="18" t="s">
        <v>16</v>
      </c>
    </row>
    <row r="5" spans="1:16" ht="135" x14ac:dyDescent="0.25">
      <c r="A5" s="2">
        <v>40</v>
      </c>
      <c r="B5" s="2" t="s">
        <v>108</v>
      </c>
      <c r="C5" s="2" t="s">
        <v>113</v>
      </c>
      <c r="E5" s="18" t="s">
        <v>16</v>
      </c>
    </row>
    <row r="6" spans="1:16" ht="75" x14ac:dyDescent="0.25">
      <c r="A6" s="2">
        <v>50</v>
      </c>
      <c r="B6" s="2" t="s">
        <v>109</v>
      </c>
      <c r="C6" s="2" t="s">
        <v>114</v>
      </c>
      <c r="E6" s="18" t="s">
        <v>16</v>
      </c>
    </row>
  </sheetData>
  <autoFilter ref="A1:P3"/>
  <pageMargins left="0.39370078740157483" right="0.39370078740157483" top="0.39370078740157483"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'Camps calculats'!$B$3:$B$7</xm:f>
          </x14:formula1>
          <xm:sqref>E1:E1048576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2"/>
  <sheetViews>
    <sheetView workbookViewId="0">
      <selection activeCell="B3" sqref="B3:B7"/>
    </sheetView>
  </sheetViews>
  <sheetFormatPr baseColWidth="10" defaultColWidth="9.140625" defaultRowHeight="15" x14ac:dyDescent="0.25"/>
  <cols>
    <col min="2" max="2" width="16.5703125" customWidth="1"/>
  </cols>
  <sheetData>
    <row r="2" spans="2:2" x14ac:dyDescent="0.25">
      <c r="B2" t="s">
        <v>5</v>
      </c>
    </row>
    <row r="3" spans="2:2" x14ac:dyDescent="0.25">
      <c r="B3" t="s">
        <v>16</v>
      </c>
    </row>
    <row r="4" spans="2:2" x14ac:dyDescent="0.25">
      <c r="B4" t="s">
        <v>18</v>
      </c>
    </row>
    <row r="5" spans="2:2" x14ac:dyDescent="0.25">
      <c r="B5" t="s">
        <v>19</v>
      </c>
    </row>
    <row r="6" spans="2:2" x14ac:dyDescent="0.25">
      <c r="B6" t="s">
        <v>20</v>
      </c>
    </row>
    <row r="7" spans="2:2" x14ac:dyDescent="0.25">
      <c r="B7" t="s">
        <v>17</v>
      </c>
    </row>
    <row r="17" spans="2:2" x14ac:dyDescent="0.25">
      <c r="B17" t="s">
        <v>40</v>
      </c>
    </row>
    <row r="18" spans="2:2" x14ac:dyDescent="0.25">
      <c r="B18" s="20" t="s">
        <v>41</v>
      </c>
    </row>
    <row r="19" spans="2:2" x14ac:dyDescent="0.25">
      <c r="B19" s="20" t="s">
        <v>42</v>
      </c>
    </row>
    <row r="20" spans="2:2" x14ac:dyDescent="0.25">
      <c r="B20" s="20" t="s">
        <v>43</v>
      </c>
    </row>
    <row r="21" spans="2:2" x14ac:dyDescent="0.25">
      <c r="B21" s="20" t="s">
        <v>44</v>
      </c>
    </row>
    <row r="22" spans="2:2" x14ac:dyDescent="0.25">
      <c r="B22" s="20"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8"/>
  <sheetViews>
    <sheetView workbookViewId="0">
      <selection activeCell="D12" sqref="D12"/>
    </sheetView>
  </sheetViews>
  <sheetFormatPr baseColWidth="10" defaultColWidth="9.140625" defaultRowHeight="15" x14ac:dyDescent="0.25"/>
  <cols>
    <col min="2" max="2" width="26.5703125" customWidth="1"/>
    <col min="3" max="3" width="14.5703125" customWidth="1"/>
    <col min="4" max="4" width="14" customWidth="1"/>
    <col min="5" max="5" width="14.7109375" customWidth="1"/>
    <col min="6" max="6" width="12.7109375" customWidth="1"/>
    <col min="8" max="8" width="27.5703125" customWidth="1"/>
    <col min="9" max="9" width="11.28515625" customWidth="1"/>
    <col min="10" max="10" width="24" customWidth="1"/>
  </cols>
  <sheetData>
    <row r="1" spans="2:6" ht="15.75" thickBot="1" x14ac:dyDescent="0.3"/>
    <row r="2" spans="2:6" ht="19.5" thickBot="1" x14ac:dyDescent="0.35">
      <c r="B2" s="55" t="s">
        <v>52</v>
      </c>
      <c r="C2" s="56"/>
      <c r="D2" s="55"/>
      <c r="E2" s="72"/>
      <c r="F2" s="73" t="s">
        <v>80</v>
      </c>
    </row>
    <row r="3" spans="2:6" x14ac:dyDescent="0.25">
      <c r="B3" s="57" t="s">
        <v>53</v>
      </c>
      <c r="C3" s="49" t="s">
        <v>54</v>
      </c>
      <c r="D3" s="49" t="s">
        <v>55</v>
      </c>
      <c r="E3" s="51"/>
      <c r="F3" s="75">
        <v>29</v>
      </c>
    </row>
    <row r="4" spans="2:6" ht="18.75" x14ac:dyDescent="0.3">
      <c r="B4" s="51">
        <v>1</v>
      </c>
      <c r="C4" s="41">
        <v>114</v>
      </c>
      <c r="D4" s="41">
        <v>114</v>
      </c>
      <c r="E4" s="51"/>
      <c r="F4" s="74" t="s">
        <v>81</v>
      </c>
    </row>
    <row r="5" spans="2:6" ht="15.75" thickBot="1" x14ac:dyDescent="0.3">
      <c r="B5" s="51">
        <v>2</v>
      </c>
      <c r="C5" s="41">
        <v>85</v>
      </c>
      <c r="D5" s="41">
        <v>76</v>
      </c>
      <c r="E5" s="53"/>
      <c r="F5" s="76">
        <v>26</v>
      </c>
    </row>
    <row r="6" spans="2:6" x14ac:dyDescent="0.25">
      <c r="B6" s="51">
        <v>3</v>
      </c>
      <c r="C6" s="41">
        <v>56</v>
      </c>
      <c r="D6" s="52">
        <v>44</v>
      </c>
    </row>
    <row r="7" spans="2:6" x14ac:dyDescent="0.25">
      <c r="B7" s="51">
        <v>4</v>
      </c>
      <c r="C7" s="41">
        <v>27</v>
      </c>
      <c r="D7" s="52">
        <v>44</v>
      </c>
    </row>
    <row r="8" spans="2:6" ht="15.75" thickBot="1" x14ac:dyDescent="0.3">
      <c r="B8" s="53">
        <v>5</v>
      </c>
      <c r="C8" s="43">
        <v>0</v>
      </c>
      <c r="D8" s="54">
        <v>12</v>
      </c>
    </row>
    <row r="10" spans="2:6" ht="15.75" thickBot="1" x14ac:dyDescent="0.3"/>
    <row r="11" spans="2:6" ht="19.5" thickBot="1" x14ac:dyDescent="0.35">
      <c r="B11" s="34" t="s">
        <v>89</v>
      </c>
      <c r="C11" s="35" t="s">
        <v>56</v>
      </c>
      <c r="D11" s="36" t="s">
        <v>60</v>
      </c>
      <c r="E11" s="36" t="s">
        <v>58</v>
      </c>
      <c r="F11" s="37" t="s">
        <v>59</v>
      </c>
    </row>
    <row r="12" spans="2:6" x14ac:dyDescent="0.25">
      <c r="B12" s="2" t="s">
        <v>105</v>
      </c>
      <c r="C12" s="23">
        <v>10</v>
      </c>
      <c r="D12" s="24">
        <v>2</v>
      </c>
      <c r="E12" s="24">
        <v>6</v>
      </c>
      <c r="F12" s="25">
        <f>(E12-D12)/D12</f>
        <v>2</v>
      </c>
    </row>
    <row r="13" spans="2:6" x14ac:dyDescent="0.25">
      <c r="B13" s="2" t="s">
        <v>106</v>
      </c>
      <c r="C13" s="26">
        <v>20</v>
      </c>
      <c r="D13" s="24">
        <v>8</v>
      </c>
      <c r="E13" s="24">
        <v>16</v>
      </c>
      <c r="F13" s="25">
        <f t="shared" ref="F13:F22" si="0">(E13-D13)/D13</f>
        <v>1</v>
      </c>
    </row>
    <row r="14" spans="2:6" x14ac:dyDescent="0.25">
      <c r="B14" s="2" t="s">
        <v>107</v>
      </c>
      <c r="C14" s="28">
        <v>30</v>
      </c>
      <c r="D14" s="29">
        <v>16</v>
      </c>
      <c r="E14" s="29">
        <v>16</v>
      </c>
      <c r="F14" s="25">
        <f t="shared" si="0"/>
        <v>0</v>
      </c>
    </row>
    <row r="15" spans="2:6" x14ac:dyDescent="0.25">
      <c r="B15" s="2" t="s">
        <v>108</v>
      </c>
      <c r="C15" s="28">
        <v>40</v>
      </c>
      <c r="D15" s="29">
        <v>16</v>
      </c>
      <c r="E15" s="29">
        <v>16</v>
      </c>
      <c r="F15" s="25">
        <f t="shared" si="0"/>
        <v>0</v>
      </c>
    </row>
    <row r="16" spans="2:6" x14ac:dyDescent="0.25">
      <c r="B16" s="2" t="s">
        <v>109</v>
      </c>
      <c r="C16" s="28">
        <v>50</v>
      </c>
      <c r="D16" s="29">
        <v>40</v>
      </c>
      <c r="E16" s="29">
        <v>52</v>
      </c>
      <c r="F16" s="25">
        <f t="shared" si="0"/>
        <v>0.3</v>
      </c>
    </row>
    <row r="17" spans="2:10" ht="15.75" thickBot="1" x14ac:dyDescent="0.3">
      <c r="B17" s="2"/>
      <c r="C17" s="28"/>
      <c r="D17" s="29"/>
      <c r="E17" s="29"/>
      <c r="F17" s="25"/>
    </row>
    <row r="18" spans="2:10" ht="19.5" thickBot="1" x14ac:dyDescent="0.35">
      <c r="B18" s="2"/>
      <c r="C18" s="28"/>
      <c r="D18" s="29"/>
      <c r="E18" s="29"/>
      <c r="F18" s="25"/>
      <c r="H18" s="34" t="s">
        <v>0</v>
      </c>
      <c r="I18" s="35" t="s">
        <v>56</v>
      </c>
      <c r="J18" s="44" t="s">
        <v>68</v>
      </c>
    </row>
    <row r="19" spans="2:10" x14ac:dyDescent="0.25">
      <c r="B19" s="2"/>
      <c r="C19" s="28"/>
      <c r="D19" s="29"/>
      <c r="E19" s="29"/>
      <c r="F19" s="25"/>
      <c r="H19" s="22" t="s">
        <v>90</v>
      </c>
      <c r="I19" s="23">
        <v>10</v>
      </c>
      <c r="J19" s="45" t="s">
        <v>69</v>
      </c>
    </row>
    <row r="20" spans="2:10" x14ac:dyDescent="0.25">
      <c r="B20" s="2"/>
      <c r="C20" s="28"/>
      <c r="D20" s="29"/>
      <c r="E20" s="29"/>
      <c r="F20" s="25"/>
      <c r="H20" s="22" t="s">
        <v>91</v>
      </c>
      <c r="I20" s="26">
        <v>50</v>
      </c>
      <c r="J20" s="46" t="s">
        <v>70</v>
      </c>
    </row>
    <row r="21" spans="2:10" ht="15.75" thickBot="1" x14ac:dyDescent="0.3">
      <c r="B21" s="2"/>
      <c r="C21" s="31"/>
      <c r="D21" s="32"/>
      <c r="E21" s="32"/>
      <c r="F21" s="33"/>
      <c r="H21" s="27" t="s">
        <v>92</v>
      </c>
      <c r="I21" s="28">
        <v>80</v>
      </c>
      <c r="J21" s="45" t="s">
        <v>69</v>
      </c>
    </row>
    <row r="22" spans="2:10" ht="21.75" thickBot="1" x14ac:dyDescent="0.4">
      <c r="B22" s="38" t="s">
        <v>61</v>
      </c>
      <c r="C22" s="39" t="s">
        <v>62</v>
      </c>
      <c r="D22" s="39">
        <f>SUM(D12:D21)</f>
        <v>82</v>
      </c>
      <c r="E22" s="39">
        <f>SUM(E12:E21)</f>
        <v>106</v>
      </c>
      <c r="F22" s="40">
        <f t="shared" si="0"/>
        <v>0.29268292682926828</v>
      </c>
      <c r="H22" s="27" t="s">
        <v>93</v>
      </c>
      <c r="I22" s="28">
        <v>90</v>
      </c>
      <c r="J22" s="46" t="s">
        <v>70</v>
      </c>
    </row>
    <row r="23" spans="2:10" ht="15.75" thickBot="1" x14ac:dyDescent="0.3">
      <c r="H23" s="27" t="s">
        <v>94</v>
      </c>
      <c r="I23" s="28">
        <v>100</v>
      </c>
      <c r="J23" s="48" t="s">
        <v>71</v>
      </c>
    </row>
    <row r="24" spans="2:10" ht="16.5" customHeight="1" thickBot="1" x14ac:dyDescent="0.35">
      <c r="B24" s="34"/>
      <c r="C24" s="36" t="s">
        <v>57</v>
      </c>
      <c r="D24" s="36" t="s">
        <v>58</v>
      </c>
      <c r="E24" s="37" t="s">
        <v>59</v>
      </c>
      <c r="H24" s="27" t="s">
        <v>95</v>
      </c>
      <c r="I24" s="28">
        <v>130</v>
      </c>
      <c r="J24" s="48" t="s">
        <v>71</v>
      </c>
    </row>
    <row r="25" spans="2:10" x14ac:dyDescent="0.25">
      <c r="B25" s="22" t="s">
        <v>100</v>
      </c>
      <c r="C25" s="41">
        <f>8+2+2+4+2</f>
        <v>18</v>
      </c>
      <c r="D25" s="41">
        <f>16+4+14+4+6</f>
        <v>44</v>
      </c>
      <c r="E25" s="25">
        <f>(D25-C25)/C25</f>
        <v>1.4444444444444444</v>
      </c>
      <c r="H25" s="27" t="s">
        <v>96</v>
      </c>
      <c r="I25" s="28" t="s">
        <v>50</v>
      </c>
      <c r="J25" s="46" t="s">
        <v>70</v>
      </c>
    </row>
    <row r="26" spans="2:10" x14ac:dyDescent="0.25">
      <c r="B26" s="22" t="s">
        <v>101</v>
      </c>
      <c r="C26" s="41">
        <f>16+8+16+16</f>
        <v>56</v>
      </c>
      <c r="D26" s="41">
        <f>16+4+24+16</f>
        <v>60</v>
      </c>
      <c r="E26" s="25">
        <f t="shared" ref="E26:E30" si="1">(D26-C26)/C26</f>
        <v>7.1428571428571425E-2</v>
      </c>
      <c r="H26" s="22" t="s">
        <v>97</v>
      </c>
      <c r="I26" s="28">
        <v>210</v>
      </c>
      <c r="J26" s="45" t="s">
        <v>69</v>
      </c>
    </row>
    <row r="27" spans="2:10" x14ac:dyDescent="0.25">
      <c r="B27" s="22" t="s">
        <v>102</v>
      </c>
      <c r="C27" s="41">
        <f>8+12+8</f>
        <v>28</v>
      </c>
      <c r="D27" s="41">
        <f>32+12+8+8</f>
        <v>60</v>
      </c>
      <c r="E27" s="25">
        <f t="shared" si="1"/>
        <v>1.1428571428571428</v>
      </c>
      <c r="H27" s="22" t="s">
        <v>98</v>
      </c>
      <c r="I27" s="28">
        <v>220</v>
      </c>
      <c r="J27" s="45" t="s">
        <v>69</v>
      </c>
    </row>
    <row r="28" spans="2:10" ht="15.75" thickBot="1" x14ac:dyDescent="0.3">
      <c r="B28" s="22" t="s">
        <v>103</v>
      </c>
      <c r="C28" s="41">
        <f>16+8+2</f>
        <v>26</v>
      </c>
      <c r="D28" s="41">
        <f>16+16+6</f>
        <v>38</v>
      </c>
      <c r="E28" s="25">
        <f t="shared" si="1"/>
        <v>0.46153846153846156</v>
      </c>
      <c r="H28" s="30" t="s">
        <v>99</v>
      </c>
      <c r="I28" s="31">
        <v>230</v>
      </c>
      <c r="J28" s="47" t="s">
        <v>70</v>
      </c>
    </row>
    <row r="29" spans="2:10" ht="15.75" thickBot="1" x14ac:dyDescent="0.3">
      <c r="B29" s="42" t="s">
        <v>104</v>
      </c>
      <c r="C29" s="43">
        <v>24</v>
      </c>
      <c r="D29" s="43">
        <v>24</v>
      </c>
      <c r="E29" s="33">
        <f t="shared" si="1"/>
        <v>0</v>
      </c>
    </row>
    <row r="30" spans="2:10" ht="21.75" thickBot="1" x14ac:dyDescent="0.4">
      <c r="B30" s="38"/>
      <c r="C30" s="39">
        <f>SUM(C25:C29)</f>
        <v>152</v>
      </c>
      <c r="D30" s="39">
        <f>SUM(D25:D29)</f>
        <v>226</v>
      </c>
      <c r="E30" s="40">
        <f t="shared" si="1"/>
        <v>0.48684210526315791</v>
      </c>
    </row>
    <row r="36" spans="2:6" ht="15.75" thickBot="1" x14ac:dyDescent="0.3"/>
    <row r="37" spans="2:6" ht="19.5" thickBot="1" x14ac:dyDescent="0.35">
      <c r="B37" s="55" t="s">
        <v>73</v>
      </c>
      <c r="C37" s="56"/>
      <c r="D37" s="55"/>
      <c r="E37" s="72"/>
      <c r="F37" s="73" t="s">
        <v>80</v>
      </c>
    </row>
    <row r="38" spans="2:6" x14ac:dyDescent="0.25">
      <c r="B38" s="57" t="s">
        <v>53</v>
      </c>
      <c r="C38" s="49" t="s">
        <v>54</v>
      </c>
      <c r="D38" s="50" t="s">
        <v>55</v>
      </c>
      <c r="E38" s="51"/>
      <c r="F38" s="75">
        <v>33</v>
      </c>
    </row>
    <row r="39" spans="2:6" ht="18.75" x14ac:dyDescent="0.3">
      <c r="B39" s="51">
        <v>1</v>
      </c>
      <c r="C39" s="41">
        <f>12+16+16+8+4+8+8+8+2+8+8+8+8+24+16+8+16+16+4+2+8+8+4+8</f>
        <v>228</v>
      </c>
      <c r="D39" s="52">
        <v>228</v>
      </c>
      <c r="E39" s="51"/>
      <c r="F39" s="74" t="s">
        <v>81</v>
      </c>
    </row>
    <row r="40" spans="2:6" ht="15.75" thickBot="1" x14ac:dyDescent="0.3">
      <c r="B40" s="51">
        <v>2</v>
      </c>
      <c r="C40" s="41">
        <v>171</v>
      </c>
      <c r="D40" s="52">
        <f>176-16-8-8-2</f>
        <v>142</v>
      </c>
      <c r="E40" s="53"/>
      <c r="F40" s="76">
        <v>31</v>
      </c>
    </row>
    <row r="41" spans="2:6" x14ac:dyDescent="0.25">
      <c r="B41" s="51">
        <v>3</v>
      </c>
      <c r="C41" s="41">
        <v>114</v>
      </c>
      <c r="D41" s="52">
        <f>16+2+4+8+8+8</f>
        <v>46</v>
      </c>
    </row>
    <row r="42" spans="2:6" x14ac:dyDescent="0.25">
      <c r="B42" s="51">
        <v>4</v>
      </c>
      <c r="C42" s="41">
        <v>57</v>
      </c>
      <c r="D42" s="52">
        <v>46</v>
      </c>
    </row>
    <row r="43" spans="2:6" ht="15.75" thickBot="1" x14ac:dyDescent="0.3">
      <c r="B43" s="53">
        <v>5</v>
      </c>
      <c r="C43" s="43">
        <v>0</v>
      </c>
      <c r="D43" s="54">
        <v>18</v>
      </c>
    </row>
    <row r="45" spans="2:6" ht="15.75" thickBot="1" x14ac:dyDescent="0.3"/>
    <row r="46" spans="2:6" ht="19.5" thickBot="1" x14ac:dyDescent="0.35">
      <c r="B46" s="34" t="s">
        <v>0</v>
      </c>
      <c r="C46" s="35" t="s">
        <v>56</v>
      </c>
      <c r="D46" s="36" t="s">
        <v>60</v>
      </c>
      <c r="E46" s="36" t="s">
        <v>58</v>
      </c>
      <c r="F46" s="37" t="s">
        <v>59</v>
      </c>
    </row>
    <row r="47" spans="2:6" x14ac:dyDescent="0.25">
      <c r="B47" s="27" t="s">
        <v>14</v>
      </c>
      <c r="C47" s="28">
        <v>60</v>
      </c>
      <c r="D47" s="29">
        <v>4</v>
      </c>
      <c r="E47" s="29">
        <v>4</v>
      </c>
      <c r="F47" s="25">
        <f>(E47-D47)/D47</f>
        <v>0</v>
      </c>
    </row>
    <row r="48" spans="2:6" x14ac:dyDescent="0.25">
      <c r="B48" s="27" t="s">
        <v>14</v>
      </c>
      <c r="C48" s="28">
        <v>70</v>
      </c>
      <c r="D48" s="29">
        <v>8</v>
      </c>
      <c r="E48" s="29">
        <v>12</v>
      </c>
      <c r="F48" s="25">
        <f t="shared" ref="F48:F58" si="2">(E48-D48)/D48</f>
        <v>0.5</v>
      </c>
    </row>
    <row r="49" spans="2:10" x14ac:dyDescent="0.25">
      <c r="B49" s="22" t="s">
        <v>39</v>
      </c>
      <c r="C49" s="28" t="s">
        <v>74</v>
      </c>
      <c r="D49" s="29">
        <v>12</v>
      </c>
      <c r="E49" s="29">
        <v>16</v>
      </c>
      <c r="F49" s="25">
        <f t="shared" si="2"/>
        <v>0.33333333333333331</v>
      </c>
    </row>
    <row r="50" spans="2:10" x14ac:dyDescent="0.25">
      <c r="B50" s="27" t="s">
        <v>47</v>
      </c>
      <c r="C50" s="28">
        <v>90</v>
      </c>
      <c r="D50" s="29">
        <v>16</v>
      </c>
      <c r="E50" s="29">
        <v>16</v>
      </c>
      <c r="F50" s="25">
        <f t="shared" si="2"/>
        <v>0</v>
      </c>
    </row>
    <row r="51" spans="2:10" x14ac:dyDescent="0.25">
      <c r="B51" s="27" t="s">
        <v>47</v>
      </c>
      <c r="C51" s="28">
        <v>110</v>
      </c>
      <c r="D51" s="29">
        <v>40</v>
      </c>
      <c r="E51" s="29">
        <v>48</v>
      </c>
      <c r="F51" s="25">
        <f t="shared" si="2"/>
        <v>0.2</v>
      </c>
    </row>
    <row r="52" spans="2:10" x14ac:dyDescent="0.25">
      <c r="B52" s="27" t="s">
        <v>48</v>
      </c>
      <c r="C52" s="28" t="s">
        <v>51</v>
      </c>
      <c r="D52" s="29">
        <v>40</v>
      </c>
      <c r="E52" s="29">
        <v>40</v>
      </c>
      <c r="F52" s="25">
        <f t="shared" si="2"/>
        <v>0</v>
      </c>
    </row>
    <row r="53" spans="2:10" x14ac:dyDescent="0.25">
      <c r="B53" s="27" t="s">
        <v>75</v>
      </c>
      <c r="C53" s="28">
        <v>250</v>
      </c>
      <c r="D53" s="29">
        <v>8</v>
      </c>
      <c r="E53" s="29">
        <v>8</v>
      </c>
      <c r="F53" s="25">
        <f t="shared" si="2"/>
        <v>0</v>
      </c>
    </row>
    <row r="54" spans="2:10" ht="15.75" thickBot="1" x14ac:dyDescent="0.3">
      <c r="B54" s="27" t="s">
        <v>72</v>
      </c>
      <c r="C54" s="28">
        <v>260</v>
      </c>
      <c r="D54" s="29">
        <v>18</v>
      </c>
      <c r="E54" s="29">
        <v>18</v>
      </c>
      <c r="F54" s="25">
        <f t="shared" si="2"/>
        <v>0</v>
      </c>
      <c r="H54" s="64"/>
      <c r="I54" s="64"/>
      <c r="J54" s="71"/>
    </row>
    <row r="55" spans="2:10" ht="19.5" thickBot="1" x14ac:dyDescent="0.35">
      <c r="B55" s="27" t="s">
        <v>31</v>
      </c>
      <c r="C55" s="28">
        <v>270</v>
      </c>
      <c r="D55" s="29">
        <v>32</v>
      </c>
      <c r="E55" s="29">
        <v>32</v>
      </c>
      <c r="F55" s="25">
        <f t="shared" si="2"/>
        <v>0</v>
      </c>
      <c r="H55" s="34" t="s">
        <v>0</v>
      </c>
      <c r="I55" s="35" t="s">
        <v>56</v>
      </c>
      <c r="J55" s="59" t="s">
        <v>68</v>
      </c>
    </row>
    <row r="56" spans="2:10" x14ac:dyDescent="0.25">
      <c r="B56" s="27" t="s">
        <v>14</v>
      </c>
      <c r="C56" s="28">
        <v>280</v>
      </c>
      <c r="D56" s="29">
        <v>8</v>
      </c>
      <c r="E56" s="29">
        <v>8</v>
      </c>
      <c r="F56" s="25">
        <f t="shared" si="2"/>
        <v>0</v>
      </c>
      <c r="H56" s="27" t="s">
        <v>14</v>
      </c>
      <c r="I56" s="28">
        <v>60</v>
      </c>
      <c r="J56" s="61" t="s">
        <v>69</v>
      </c>
    </row>
    <row r="57" spans="2:10" x14ac:dyDescent="0.25">
      <c r="B57" s="27" t="s">
        <v>31</v>
      </c>
      <c r="C57" s="28">
        <v>290</v>
      </c>
      <c r="D57" s="29">
        <v>16</v>
      </c>
      <c r="E57" s="29">
        <v>16</v>
      </c>
      <c r="F57" s="25">
        <f t="shared" si="2"/>
        <v>0</v>
      </c>
      <c r="H57" s="27" t="s">
        <v>14</v>
      </c>
      <c r="I57" s="28">
        <v>70</v>
      </c>
      <c r="J57" s="61" t="s">
        <v>69</v>
      </c>
    </row>
    <row r="58" spans="2:10" ht="15.75" thickBot="1" x14ac:dyDescent="0.3">
      <c r="B58" s="30" t="s">
        <v>75</v>
      </c>
      <c r="C58" s="31">
        <v>300</v>
      </c>
      <c r="D58" s="32">
        <v>4</v>
      </c>
      <c r="E58" s="32">
        <v>4</v>
      </c>
      <c r="F58" s="58">
        <f t="shared" si="2"/>
        <v>0</v>
      </c>
      <c r="H58" s="22" t="s">
        <v>39</v>
      </c>
      <c r="I58" s="28" t="s">
        <v>74</v>
      </c>
      <c r="J58" s="62" t="s">
        <v>70</v>
      </c>
    </row>
    <row r="59" spans="2:10" ht="19.5" thickBot="1" x14ac:dyDescent="0.35">
      <c r="B59" s="66" t="s">
        <v>78</v>
      </c>
      <c r="C59" s="67" t="s">
        <v>79</v>
      </c>
      <c r="D59" s="67">
        <f>SUM(D47:D58)</f>
        <v>206</v>
      </c>
      <c r="E59" s="67">
        <f>SUM(E47:E58)</f>
        <v>222</v>
      </c>
      <c r="F59" s="68">
        <f>(E59-D59)/D59</f>
        <v>7.7669902912621352E-2</v>
      </c>
      <c r="H59" s="27" t="s">
        <v>47</v>
      </c>
      <c r="I59" s="28">
        <v>90</v>
      </c>
      <c r="J59" s="62" t="s">
        <v>70</v>
      </c>
    </row>
    <row r="60" spans="2:10" x14ac:dyDescent="0.25">
      <c r="B60" s="69"/>
      <c r="C60" s="70"/>
      <c r="D60" s="70"/>
      <c r="E60" s="70"/>
      <c r="H60" s="27" t="s">
        <v>47</v>
      </c>
      <c r="I60" s="28">
        <v>110</v>
      </c>
      <c r="J60" s="60" t="s">
        <v>76</v>
      </c>
    </row>
    <row r="61" spans="2:10" ht="15.75" thickBot="1" x14ac:dyDescent="0.3">
      <c r="B61" s="64"/>
      <c r="C61" s="65"/>
      <c r="D61" s="65"/>
      <c r="E61" s="65"/>
      <c r="H61" s="27" t="s">
        <v>48</v>
      </c>
      <c r="I61" s="28" t="s">
        <v>51</v>
      </c>
      <c r="J61" s="62" t="s">
        <v>70</v>
      </c>
    </row>
    <row r="62" spans="2:10" ht="19.5" thickBot="1" x14ac:dyDescent="0.35">
      <c r="B62" s="34"/>
      <c r="C62" s="36" t="s">
        <v>57</v>
      </c>
      <c r="D62" s="36" t="s">
        <v>58</v>
      </c>
      <c r="E62" s="37" t="s">
        <v>59</v>
      </c>
      <c r="H62" s="27" t="s">
        <v>75</v>
      </c>
      <c r="I62" s="28">
        <v>250</v>
      </c>
      <c r="J62" s="62" t="s">
        <v>70</v>
      </c>
    </row>
    <row r="63" spans="2:10" x14ac:dyDescent="0.25">
      <c r="B63" s="22" t="s">
        <v>63</v>
      </c>
      <c r="C63" s="41">
        <f>16+4+16</f>
        <v>36</v>
      </c>
      <c r="D63" s="41">
        <f>16+4+24-8</f>
        <v>36</v>
      </c>
      <c r="E63" s="25">
        <f>(D63-C63)/C63</f>
        <v>0</v>
      </c>
      <c r="H63" s="27" t="s">
        <v>72</v>
      </c>
      <c r="I63" s="28">
        <v>260</v>
      </c>
      <c r="J63" s="61" t="s">
        <v>69</v>
      </c>
    </row>
    <row r="64" spans="2:10" x14ac:dyDescent="0.25">
      <c r="B64" s="22" t="s">
        <v>64</v>
      </c>
      <c r="C64" s="41">
        <f>16+8+16</f>
        <v>40</v>
      </c>
      <c r="D64" s="41">
        <f>16+16+16+8</f>
        <v>56</v>
      </c>
      <c r="E64" s="25">
        <f t="shared" ref="E64:E68" si="3">(D64-C64)/C64</f>
        <v>0.4</v>
      </c>
      <c r="H64" s="27" t="s">
        <v>31</v>
      </c>
      <c r="I64" s="28">
        <v>270</v>
      </c>
      <c r="J64" s="61" t="s">
        <v>69</v>
      </c>
    </row>
    <row r="65" spans="2:10" x14ac:dyDescent="0.25">
      <c r="B65" s="22" t="s">
        <v>65</v>
      </c>
      <c r="C65" s="41">
        <f>24+16</f>
        <v>40</v>
      </c>
      <c r="D65" s="41">
        <f>24+16</f>
        <v>40</v>
      </c>
      <c r="E65" s="25">
        <f t="shared" si="3"/>
        <v>0</v>
      </c>
      <c r="H65" s="27" t="s">
        <v>14</v>
      </c>
      <c r="I65" s="28">
        <v>280</v>
      </c>
      <c r="J65" s="61" t="s">
        <v>69</v>
      </c>
    </row>
    <row r="66" spans="2:10" x14ac:dyDescent="0.25">
      <c r="B66" s="22" t="s">
        <v>66</v>
      </c>
      <c r="C66" s="41">
        <f>12+8+8</f>
        <v>28</v>
      </c>
      <c r="D66" s="41">
        <f>12+8+12</f>
        <v>32</v>
      </c>
      <c r="E66" s="25">
        <f t="shared" si="3"/>
        <v>0.14285714285714285</v>
      </c>
      <c r="H66" s="27" t="s">
        <v>31</v>
      </c>
      <c r="I66" s="28">
        <v>290</v>
      </c>
      <c r="J66" s="63" t="s">
        <v>77</v>
      </c>
    </row>
    <row r="67" spans="2:10" ht="15.75" thickBot="1" x14ac:dyDescent="0.3">
      <c r="B67" s="42" t="s">
        <v>67</v>
      </c>
      <c r="C67" s="43">
        <f>8+2+8+4</f>
        <v>22</v>
      </c>
      <c r="D67" s="43">
        <f>8+2+8+4</f>
        <v>22</v>
      </c>
      <c r="E67" s="33">
        <f t="shared" si="3"/>
        <v>0</v>
      </c>
      <c r="H67" s="30" t="s">
        <v>75</v>
      </c>
      <c r="I67" s="31">
        <v>300</v>
      </c>
      <c r="J67" s="61" t="s">
        <v>69</v>
      </c>
    </row>
    <row r="68" spans="2:10" ht="21.75" thickBot="1" x14ac:dyDescent="0.4">
      <c r="B68" s="38"/>
      <c r="C68" s="39">
        <f>SUM(C63:C67)</f>
        <v>166</v>
      </c>
      <c r="D68" s="39">
        <f>SUM(D63:D67)</f>
        <v>186</v>
      </c>
      <c r="E68" s="40">
        <f t="shared" si="3"/>
        <v>0.12048192771084337</v>
      </c>
    </row>
  </sheetData>
  <pageMargins left="0.39370078740157483" right="0.39370078740157483" top="0.74803149606299213" bottom="0.74803149606299213"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7"/>
  <sheetViews>
    <sheetView workbookViewId="0">
      <selection activeCell="C14" sqref="C14"/>
    </sheetView>
  </sheetViews>
  <sheetFormatPr baseColWidth="10" defaultColWidth="9.140625" defaultRowHeight="15" x14ac:dyDescent="0.25"/>
  <cols>
    <col min="3" max="3" width="12.85546875" customWidth="1"/>
    <col min="4" max="4" width="12" customWidth="1"/>
    <col min="5" max="5" width="12.140625" customWidth="1"/>
    <col min="6" max="6" width="15" customWidth="1"/>
  </cols>
  <sheetData>
    <row r="3" spans="2:6" ht="18.75" x14ac:dyDescent="0.3">
      <c r="B3" s="79" t="s">
        <v>46</v>
      </c>
      <c r="C3" s="80" t="s">
        <v>82</v>
      </c>
      <c r="D3" s="80" t="s">
        <v>83</v>
      </c>
      <c r="E3" s="80" t="s">
        <v>87</v>
      </c>
      <c r="F3" s="80" t="s">
        <v>88</v>
      </c>
    </row>
    <row r="4" spans="2:6" x14ac:dyDescent="0.25">
      <c r="B4" s="77" t="s">
        <v>84</v>
      </c>
      <c r="C4">
        <v>29</v>
      </c>
      <c r="D4">
        <v>26</v>
      </c>
      <c r="E4" s="77">
        <f>(C4+D4)/2</f>
        <v>27.5</v>
      </c>
      <c r="F4" s="81">
        <v>47</v>
      </c>
    </row>
    <row r="5" spans="2:6" x14ac:dyDescent="0.25">
      <c r="B5" s="77" t="s">
        <v>85</v>
      </c>
      <c r="C5">
        <v>33</v>
      </c>
      <c r="D5">
        <v>31</v>
      </c>
      <c r="E5" s="77">
        <f t="shared" ref="E5:E6" si="0">(C5+D5)/2</f>
        <v>32</v>
      </c>
      <c r="F5" s="81">
        <v>8</v>
      </c>
    </row>
    <row r="6" spans="2:6" x14ac:dyDescent="0.25">
      <c r="B6" s="77" t="s">
        <v>86</v>
      </c>
      <c r="C6">
        <v>17</v>
      </c>
      <c r="D6">
        <v>14</v>
      </c>
      <c r="E6" s="77">
        <f t="shared" si="0"/>
        <v>15.5</v>
      </c>
      <c r="F6" s="81">
        <v>42</v>
      </c>
    </row>
    <row r="7" spans="2:6" x14ac:dyDescent="0.25">
      <c r="B7" s="77" t="s">
        <v>87</v>
      </c>
      <c r="C7" s="78">
        <f>SUM(C4:C6)/3</f>
        <v>26.333333333333332</v>
      </c>
      <c r="D7" s="78">
        <f>SUM(D4:D6)/3</f>
        <v>23.666666666666668</v>
      </c>
      <c r="F7" s="82">
        <f>SUM(F4:F6)/3</f>
        <v>32.333333333333336</v>
      </c>
    </row>
  </sheetData>
  <pageMargins left="0.19685039370078741" right="0.1968503937007874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Instruccions</vt:lpstr>
      <vt:lpstr>Product Backlog</vt:lpstr>
      <vt:lpstr>Camps calculats</vt:lpstr>
      <vt:lpstr>Burn-down Sprint</vt:lpstr>
      <vt:lpstr>Burn-Down Release</vt:lpstr>
      <vt:lpstr>Instruccions!_ftnref1</vt:lpstr>
      <vt:lpstr>Instruccions!_ftnref2</vt:lpstr>
      <vt:lpstr>Instruccions!_Toc392009958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usu_adm</cp:lastModifiedBy>
  <cp:lastPrinted>2014-09-01T09:36:01Z</cp:lastPrinted>
  <dcterms:created xsi:type="dcterms:W3CDTF">2014-07-04T11:14:14Z</dcterms:created>
  <dcterms:modified xsi:type="dcterms:W3CDTF">2015-05-21T09:15:51Z</dcterms:modified>
</cp:coreProperties>
</file>